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на портал відкритих\24 Економіка\Баланси 3 кв 2020\!Баланси\КП Аптека № 62 баланс\"/>
    </mc:Choice>
  </mc:AlternateContent>
  <bookViews>
    <workbookView xWindow="0" yWindow="1545" windowWidth="12000" windowHeight="6420" tabRatio="956" activeTab="4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[7]Inform!$E$6</definedName>
    <definedName name="ClDate_21">[8]Inform!$E$6</definedName>
    <definedName name="ClDate_25">[8]Inform!$E$6</definedName>
    <definedName name="ClDate_6">[9]Inform!$E$6</definedName>
    <definedName name="CompName">[7]Inform!$F$2</definedName>
    <definedName name="CompName_21">[8]Inform!$F$2</definedName>
    <definedName name="CompName_25">[8]Inform!$F$2</definedName>
    <definedName name="CompName_6">[9]Inform!$F$2</definedName>
    <definedName name="CompNameE">[7]Inform!$G$2</definedName>
    <definedName name="CompNameE_21">[8]Inform!$G$2</definedName>
    <definedName name="CompNameE_25">[8]Inform!$G$2</definedName>
    <definedName name="CompNameE_6">[9]Inform!$G$2</definedName>
    <definedName name="Cost_Category_National_ID">#REF!</definedName>
    <definedName name="Cе511">#REF!</definedName>
    <definedName name="d">'[10]МТР Газ України'!$B$4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[7]Inform!$E$5</definedName>
    <definedName name="OpDate_21">[8]Inform!$E$5</definedName>
    <definedName name="OpDate_25">[8]Inform!$E$5</definedName>
    <definedName name="OpDate_6">[9]Inform!$E$5</definedName>
    <definedName name="QR">[24]Inform!$E$5</definedName>
    <definedName name="qw">[5]Inform!$E$5</definedName>
    <definedName name="qwert">[5]Inform!$G$2</definedName>
    <definedName name="qwerty">'[4]МТР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[7]Inform!$E$38</definedName>
    <definedName name="Unit_21">[8]Inform!$E$38</definedName>
    <definedName name="Unit_25">[8]Inform!$E$38</definedName>
    <definedName name="Unit_6">[9]Inform!$E$38</definedName>
    <definedName name="WQER">'[25]МТР Газ України'!$B$4</definedName>
    <definedName name="wr">'[25]МТР Газ України'!$B$4</definedName>
    <definedName name="yyyy">#REF!</definedName>
    <definedName name="zx">'[4]МТР Газ України'!$F$1</definedName>
    <definedName name="zxc">[5]Inform!$E$38</definedName>
    <definedName name="а">'[14]7  Інші витрати'!#REF!</definedName>
    <definedName name="ав">#REF!</definedName>
    <definedName name="аен">'[25]МТР Газ України'!$B$4</definedName>
    <definedName name="_xlnm.Database">'[26]Ener '!$A$1:$G$2645</definedName>
    <definedName name="в">'[27]МТР Газ України'!$F$1</definedName>
    <definedName name="ватт">'[28]БАЗА  '!#REF!</definedName>
    <definedName name="Д">'[16]МТР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'[29]1993'!$A$1:$IV$3,'[29]1993'!$A$1:$A$65536</definedName>
    <definedName name="і">[31]Inform!$F$2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Коефіцієнти'!$A$1:$I$14</definedName>
    <definedName name="_xlnm.Print_Area" localSheetId="2">'1. Фін результат'!$A$1:$I$91</definedName>
    <definedName name="_xlnm.Print_Area" localSheetId="7">'6.1. Інша інфо_1'!$A$1:$O$72</definedName>
    <definedName name="_xlnm.Print_Area" localSheetId="8">'6.2. Інша інфо_2'!$A$1:$AO$87</definedName>
    <definedName name="_xlnm.Print_Area" localSheetId="5">'IV. Кап. інвестиції'!$A$1:$H$17</definedName>
    <definedName name="_xlnm.Print_Area" localSheetId="3">'ІІ. Розр. з бюджетом'!$A$1:$H$34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[32]Inform!$E$6</definedName>
    <definedName name="р">#REF!</definedName>
    <definedName name="т">[33]Inform!$E$6</definedName>
    <definedName name="тариф">[34]Inform!$G$2</definedName>
    <definedName name="уйцукйцуйу">#REF!</definedName>
    <definedName name="уке">[35]Inform!$G$2</definedName>
    <definedName name="УТГ">'[16]МТР Газ України'!$B$4</definedName>
    <definedName name="фів">'[25]МТР Газ України'!$B$4</definedName>
    <definedName name="фіваіф">'[30]7  Інші витрати'!#REF!</definedName>
    <definedName name="фф">'[27]МТР Газ України'!$F$1</definedName>
    <definedName name="ц">'[14]7  Інші витрати'!#REF!</definedName>
    <definedName name="ччч">'[36]БАЗА  '!#REF!</definedName>
    <definedName name="ш">#REF!</definedName>
  </definedNames>
  <calcPr calcId="152511" fullCalcOnLoad="1" refMode="R1C1"/>
</workbook>
</file>

<file path=xl/calcChain.xml><?xml version="1.0" encoding="utf-8"?>
<calcChain xmlns="http://schemas.openxmlformats.org/spreadsheetml/2006/main">
  <c r="D21" i="2" l="1"/>
  <c r="D43" i="20"/>
  <c r="E43" i="20"/>
  <c r="F43" i="20"/>
  <c r="G43" i="20" s="1"/>
  <c r="C43" i="20"/>
  <c r="H9" i="11"/>
  <c r="H12" i="11"/>
  <c r="D57" i="18"/>
  <c r="E57" i="18"/>
  <c r="F57" i="18"/>
  <c r="D13" i="18"/>
  <c r="D19" i="18"/>
  <c r="D73" i="18" s="1"/>
  <c r="D37" i="20" s="1"/>
  <c r="E13" i="18"/>
  <c r="C13" i="18"/>
  <c r="C19" i="18" s="1"/>
  <c r="D44" i="2"/>
  <c r="E44" i="2"/>
  <c r="E17" i="20" s="1"/>
  <c r="F44" i="2"/>
  <c r="G44" i="2" s="1"/>
  <c r="C44" i="2"/>
  <c r="C17" i="20" s="1"/>
  <c r="D17" i="2"/>
  <c r="D15" i="20"/>
  <c r="E17" i="2"/>
  <c r="E15" i="20" s="1"/>
  <c r="F17" i="2"/>
  <c r="F15" i="20"/>
  <c r="G15" i="20" s="1"/>
  <c r="C17" i="2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13" i="10"/>
  <c r="H9" i="3"/>
  <c r="H10" i="3"/>
  <c r="H11" i="3"/>
  <c r="H12" i="3"/>
  <c r="H13" i="3"/>
  <c r="H14" i="3"/>
  <c r="H69" i="18"/>
  <c r="H70" i="18"/>
  <c r="H71" i="18"/>
  <c r="G58" i="18"/>
  <c r="G59" i="18"/>
  <c r="G60" i="18"/>
  <c r="G61" i="18"/>
  <c r="G62" i="18"/>
  <c r="G63" i="18"/>
  <c r="G64" i="18"/>
  <c r="G65" i="18"/>
  <c r="G66" i="18"/>
  <c r="G67" i="18"/>
  <c r="H58" i="18"/>
  <c r="H59" i="18"/>
  <c r="H60" i="18"/>
  <c r="H61" i="18"/>
  <c r="H62" i="18"/>
  <c r="H63" i="18"/>
  <c r="H64" i="18"/>
  <c r="H65" i="18"/>
  <c r="H66" i="18"/>
  <c r="H67" i="18"/>
  <c r="H57" i="18"/>
  <c r="H46" i="18"/>
  <c r="H47" i="18"/>
  <c r="H48" i="18"/>
  <c r="H49" i="18"/>
  <c r="H50" i="18"/>
  <c r="H51" i="18"/>
  <c r="H52" i="18"/>
  <c r="H53" i="18"/>
  <c r="H54" i="18"/>
  <c r="H55" i="18"/>
  <c r="H56" i="18"/>
  <c r="H45" i="18"/>
  <c r="D41" i="18"/>
  <c r="G33" i="18"/>
  <c r="G34" i="18"/>
  <c r="G35" i="18"/>
  <c r="G36" i="18"/>
  <c r="G37" i="18"/>
  <c r="G38" i="18"/>
  <c r="G39" i="18"/>
  <c r="G40" i="18"/>
  <c r="H33" i="18"/>
  <c r="H34" i="18"/>
  <c r="H35" i="18"/>
  <c r="H36" i="18"/>
  <c r="H37" i="18"/>
  <c r="H38" i="18"/>
  <c r="H39" i="18"/>
  <c r="H40" i="18"/>
  <c r="F41" i="18"/>
  <c r="E41" i="18"/>
  <c r="H41" i="18" s="1"/>
  <c r="H32" i="18"/>
  <c r="H22" i="18"/>
  <c r="H23" i="18"/>
  <c r="H24" i="18"/>
  <c r="H25" i="18"/>
  <c r="H26" i="18"/>
  <c r="H27" i="18"/>
  <c r="H28" i="18"/>
  <c r="H29" i="18"/>
  <c r="H30" i="18"/>
  <c r="H31" i="18"/>
  <c r="H21" i="18"/>
  <c r="H8" i="18"/>
  <c r="H9" i="18"/>
  <c r="H10" i="18"/>
  <c r="H11" i="18"/>
  <c r="H12" i="18"/>
  <c r="H14" i="18"/>
  <c r="H15" i="18"/>
  <c r="H16" i="18"/>
  <c r="H17" i="18"/>
  <c r="H18" i="18"/>
  <c r="H7" i="18"/>
  <c r="H17" i="19"/>
  <c r="H18" i="19"/>
  <c r="H19" i="19"/>
  <c r="H21" i="19"/>
  <c r="H22" i="19"/>
  <c r="H23" i="19"/>
  <c r="H24" i="19"/>
  <c r="H26" i="19"/>
  <c r="H27" i="19"/>
  <c r="H28" i="19"/>
  <c r="H29" i="19"/>
  <c r="H30" i="19"/>
  <c r="H16" i="19"/>
  <c r="H7" i="19"/>
  <c r="H8" i="19"/>
  <c r="H9" i="19"/>
  <c r="H10" i="19"/>
  <c r="H11" i="19"/>
  <c r="H12" i="19"/>
  <c r="H13" i="19"/>
  <c r="H6" i="19"/>
  <c r="H82" i="2"/>
  <c r="H83" i="2"/>
  <c r="H84" i="2"/>
  <c r="H85" i="2"/>
  <c r="H86" i="2"/>
  <c r="H87" i="2"/>
  <c r="H81" i="2"/>
  <c r="H46" i="20"/>
  <c r="H47" i="20"/>
  <c r="H48" i="20"/>
  <c r="H49" i="20"/>
  <c r="H50" i="20"/>
  <c r="H52" i="20"/>
  <c r="H53" i="20"/>
  <c r="H54" i="20"/>
  <c r="H45" i="20"/>
  <c r="H43" i="20"/>
  <c r="F36" i="20"/>
  <c r="F68" i="18"/>
  <c r="H68" i="18" s="1"/>
  <c r="F35" i="20"/>
  <c r="H35" i="20" s="1"/>
  <c r="E35" i="20"/>
  <c r="H9" i="2"/>
  <c r="H10" i="2"/>
  <c r="H11" i="2"/>
  <c r="H12" i="2"/>
  <c r="H13" i="2"/>
  <c r="H14" i="2"/>
  <c r="H15" i="2"/>
  <c r="H16" i="2"/>
  <c r="G9" i="2"/>
  <c r="G10" i="2"/>
  <c r="G11" i="2"/>
  <c r="G12" i="2"/>
  <c r="G13" i="2"/>
  <c r="G14" i="2"/>
  <c r="G15" i="2"/>
  <c r="G16" i="2"/>
  <c r="D52" i="2"/>
  <c r="D42" i="20"/>
  <c r="D35" i="20"/>
  <c r="D68" i="18"/>
  <c r="D28" i="20"/>
  <c r="D29" i="20"/>
  <c r="D30" i="20"/>
  <c r="D32" i="20"/>
  <c r="D13" i="20"/>
  <c r="D17" i="20"/>
  <c r="D18" i="20"/>
  <c r="D20" i="20"/>
  <c r="D21" i="20"/>
  <c r="D23" i="20"/>
  <c r="G14" i="3"/>
  <c r="D8" i="3"/>
  <c r="D39" i="20" s="1"/>
  <c r="D25" i="19"/>
  <c r="D20" i="19" s="1"/>
  <c r="H19" i="2"/>
  <c r="H7" i="2"/>
  <c r="G25" i="18"/>
  <c r="G26" i="18"/>
  <c r="G27" i="18"/>
  <c r="G28" i="18"/>
  <c r="G8" i="18"/>
  <c r="G9" i="18"/>
  <c r="G10" i="18"/>
  <c r="G11" i="18"/>
  <c r="G12" i="18"/>
  <c r="C21" i="2"/>
  <c r="E78" i="2"/>
  <c r="F78" i="2"/>
  <c r="H78" i="2"/>
  <c r="G41" i="18"/>
  <c r="G68" i="18"/>
  <c r="C41" i="18"/>
  <c r="C52" i="2"/>
  <c r="C79" i="2" s="1"/>
  <c r="E21" i="2"/>
  <c r="E52" i="2"/>
  <c r="H8" i="2"/>
  <c r="F21" i="2"/>
  <c r="F79" i="2" s="1"/>
  <c r="G7" i="18"/>
  <c r="G13" i="18"/>
  <c r="L46" i="10"/>
  <c r="L45" i="10"/>
  <c r="L44" i="10"/>
  <c r="L43" i="10"/>
  <c r="I47" i="10"/>
  <c r="L47" i="10" s="1"/>
  <c r="F47" i="10"/>
  <c r="C8" i="21"/>
  <c r="D8" i="21"/>
  <c r="E8" i="21"/>
  <c r="F8" i="21"/>
  <c r="G8" i="21"/>
  <c r="E25" i="19"/>
  <c r="E20" i="19" s="1"/>
  <c r="F25" i="19"/>
  <c r="H25" i="19" s="1"/>
  <c r="C25" i="19"/>
  <c r="C20" i="19" s="1"/>
  <c r="C31" i="20" s="1"/>
  <c r="F75" i="2"/>
  <c r="N10" i="9"/>
  <c r="N9" i="9"/>
  <c r="AD50" i="9"/>
  <c r="AD49" i="9"/>
  <c r="AD48" i="9"/>
  <c r="AD47" i="9"/>
  <c r="AD46" i="9"/>
  <c r="AD51" i="9" s="1"/>
  <c r="AC50" i="9"/>
  <c r="AE50" i="9" s="1"/>
  <c r="AC49" i="9"/>
  <c r="AE49" i="9" s="1"/>
  <c r="AC48" i="9"/>
  <c r="AC47" i="9"/>
  <c r="AE47" i="9" s="1"/>
  <c r="AD39" i="9"/>
  <c r="AC39" i="9"/>
  <c r="AC46" i="9"/>
  <c r="W39" i="9"/>
  <c r="Y39" i="9" s="1"/>
  <c r="U39" i="9"/>
  <c r="O39" i="9"/>
  <c r="Q39" i="9" s="1"/>
  <c r="M39" i="9"/>
  <c r="AE46" i="9"/>
  <c r="AE48" i="9"/>
  <c r="W51" i="9"/>
  <c r="U51" i="9"/>
  <c r="Y51" i="9"/>
  <c r="Y50" i="9"/>
  <c r="Y49" i="9"/>
  <c r="Y48" i="9"/>
  <c r="Y47" i="9"/>
  <c r="Y46" i="9"/>
  <c r="O51" i="9"/>
  <c r="M51" i="9"/>
  <c r="Q51" i="9"/>
  <c r="Q50" i="9"/>
  <c r="Q49" i="9"/>
  <c r="Q48" i="9"/>
  <c r="Q47" i="9"/>
  <c r="Q46" i="9"/>
  <c r="Y38" i="9"/>
  <c r="Y37" i="9"/>
  <c r="Y36" i="9"/>
  <c r="Y35" i="9"/>
  <c r="Y34" i="9"/>
  <c r="Q35" i="9"/>
  <c r="Q36" i="9"/>
  <c r="Q37" i="9"/>
  <c r="Q38" i="9"/>
  <c r="Q34" i="9"/>
  <c r="AE34" i="9"/>
  <c r="AE39" i="9" s="1"/>
  <c r="AE35" i="9"/>
  <c r="AE36" i="9"/>
  <c r="AE37" i="9"/>
  <c r="AE38" i="9"/>
  <c r="C35" i="20"/>
  <c r="G37" i="20"/>
  <c r="G36" i="20"/>
  <c r="G35" i="20"/>
  <c r="B20" i="20"/>
  <c r="C76" i="2"/>
  <c r="C20" i="20"/>
  <c r="E76" i="2"/>
  <c r="E20" i="20" s="1"/>
  <c r="F76" i="2"/>
  <c r="F20" i="20" s="1"/>
  <c r="H76" i="2"/>
  <c r="G54" i="20"/>
  <c r="G53" i="20"/>
  <c r="G52" i="20"/>
  <c r="E42" i="20"/>
  <c r="C42" i="20"/>
  <c r="G50" i="20"/>
  <c r="G49" i="20"/>
  <c r="G47" i="20"/>
  <c r="G45" i="20"/>
  <c r="B39" i="20"/>
  <c r="C33" i="20"/>
  <c r="B33" i="20"/>
  <c r="F32" i="20"/>
  <c r="H32" i="20" s="1"/>
  <c r="E32" i="20"/>
  <c r="G32" i="20" s="1"/>
  <c r="C32" i="20"/>
  <c r="B32" i="20"/>
  <c r="B31" i="20"/>
  <c r="F30" i="20"/>
  <c r="E30" i="20"/>
  <c r="G30" i="20"/>
  <c r="C30" i="20"/>
  <c r="F29" i="20"/>
  <c r="E29" i="20"/>
  <c r="H29" i="20"/>
  <c r="C29" i="20"/>
  <c r="B29" i="20"/>
  <c r="F28" i="20"/>
  <c r="H28" i="20" s="1"/>
  <c r="E28" i="20"/>
  <c r="G28" i="20" s="1"/>
  <c r="C28" i="20"/>
  <c r="B28" i="20"/>
  <c r="B24" i="20"/>
  <c r="F23" i="20"/>
  <c r="E23" i="20"/>
  <c r="H23" i="20"/>
  <c r="C23" i="20"/>
  <c r="B23" i="20"/>
  <c r="B22" i="20"/>
  <c r="F77" i="2"/>
  <c r="F21" i="20" s="1"/>
  <c r="H77" i="2"/>
  <c r="E77" i="2"/>
  <c r="E21" i="20"/>
  <c r="C77" i="2"/>
  <c r="C21" i="20" s="1"/>
  <c r="B21" i="20"/>
  <c r="B19" i="20"/>
  <c r="F18" i="20"/>
  <c r="B18" i="20"/>
  <c r="F17" i="20"/>
  <c r="B17" i="20"/>
  <c r="E16" i="20"/>
  <c r="B16" i="20"/>
  <c r="C15" i="20"/>
  <c r="B15" i="20"/>
  <c r="F14" i="20"/>
  <c r="E14" i="20"/>
  <c r="C14" i="20"/>
  <c r="B14" i="20"/>
  <c r="H13" i="20"/>
  <c r="G13" i="20"/>
  <c r="C13" i="20"/>
  <c r="B13" i="20"/>
  <c r="X13" i="9"/>
  <c r="AA13" i="9"/>
  <c r="AD13" i="9"/>
  <c r="AC21" i="9"/>
  <c r="AC22" i="9"/>
  <c r="AC23" i="9"/>
  <c r="AC24" i="9"/>
  <c r="AC25" i="9"/>
  <c r="W26" i="9"/>
  <c r="Y26" i="9"/>
  <c r="AA26" i="9"/>
  <c r="AC26" i="9" s="1"/>
  <c r="F8" i="3"/>
  <c r="H8" i="3"/>
  <c r="G8" i="2"/>
  <c r="G21" i="19"/>
  <c r="K56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G6" i="19"/>
  <c r="T65" i="9"/>
  <c r="R65" i="9"/>
  <c r="P65" i="9"/>
  <c r="L65" i="9"/>
  <c r="J65" i="9"/>
  <c r="H65" i="9"/>
  <c r="F65" i="9"/>
  <c r="N64" i="9"/>
  <c r="N63" i="9"/>
  <c r="N62" i="9"/>
  <c r="N61" i="9"/>
  <c r="N60" i="9"/>
  <c r="U13" i="9"/>
  <c r="R13" i="9"/>
  <c r="N12" i="9"/>
  <c r="N11" i="9"/>
  <c r="N8" i="9"/>
  <c r="N13" i="9" s="1"/>
  <c r="G13" i="3"/>
  <c r="G12" i="3"/>
  <c r="G11" i="3"/>
  <c r="G10" i="3"/>
  <c r="G9" i="3"/>
  <c r="G8" i="3"/>
  <c r="C8" i="3"/>
  <c r="C39" i="20"/>
  <c r="G71" i="18"/>
  <c r="G70" i="18"/>
  <c r="G69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32" i="18"/>
  <c r="G31" i="18"/>
  <c r="G30" i="18"/>
  <c r="G29" i="18"/>
  <c r="G24" i="18"/>
  <c r="G23" i="18"/>
  <c r="G22" i="18"/>
  <c r="G21" i="18"/>
  <c r="G30" i="19"/>
  <c r="G29" i="19"/>
  <c r="G28" i="19"/>
  <c r="G27" i="19"/>
  <c r="G26" i="19"/>
  <c r="G24" i="19"/>
  <c r="G23" i="19"/>
  <c r="G22" i="19"/>
  <c r="G18" i="19"/>
  <c r="G17" i="19"/>
  <c r="G16" i="19"/>
  <c r="G8" i="19"/>
  <c r="G87" i="2"/>
  <c r="G86" i="2"/>
  <c r="G85" i="2"/>
  <c r="G84" i="2"/>
  <c r="G83" i="2"/>
  <c r="G82" i="2"/>
  <c r="G81" i="2"/>
  <c r="G73" i="2"/>
  <c r="G71" i="2"/>
  <c r="G69" i="2"/>
  <c r="G68" i="2"/>
  <c r="G64" i="2"/>
  <c r="G63" i="2"/>
  <c r="G60" i="2"/>
  <c r="G59" i="2"/>
  <c r="G20" i="2"/>
  <c r="G19" i="2"/>
  <c r="G7" i="2"/>
  <c r="G77" i="2"/>
  <c r="G76" i="2"/>
  <c r="G17" i="2"/>
  <c r="N65" i="9"/>
  <c r="G52" i="2"/>
  <c r="F39" i="20"/>
  <c r="D14" i="20"/>
  <c r="G51" i="20"/>
  <c r="H52" i="2"/>
  <c r="F42" i="20"/>
  <c r="G42" i="20" s="1"/>
  <c r="G29" i="20"/>
  <c r="H51" i="20"/>
  <c r="F20" i="19"/>
  <c r="C16" i="20"/>
  <c r="F41" i="20"/>
  <c r="G41" i="20" s="1"/>
  <c r="H8" i="11"/>
  <c r="F25" i="20" s="1"/>
  <c r="E25" i="20"/>
  <c r="E37" i="20"/>
  <c r="H72" i="18"/>
  <c r="G72" i="18"/>
  <c r="E36" i="20"/>
  <c r="H36" i="20"/>
  <c r="D36" i="20"/>
  <c r="F19" i="20"/>
  <c r="H17" i="2"/>
  <c r="G78" i="2"/>
  <c r="E75" i="2"/>
  <c r="H75" i="2" s="1"/>
  <c r="F67" i="2"/>
  <c r="F22" i="20" s="1"/>
  <c r="G58" i="2"/>
  <c r="H58" i="2"/>
  <c r="E19" i="20"/>
  <c r="G19" i="20" s="1"/>
  <c r="E22" i="20"/>
  <c r="H14" i="19"/>
  <c r="E41" i="20"/>
  <c r="G14" i="19"/>
  <c r="H13" i="18"/>
  <c r="C37" i="20"/>
  <c r="C36" i="20"/>
  <c r="E39" i="20"/>
  <c r="H39" i="20" s="1"/>
  <c r="D25" i="20"/>
  <c r="D41" i="20"/>
  <c r="F37" i="20"/>
  <c r="H37" i="20" s="1"/>
  <c r="H73" i="18"/>
  <c r="G19" i="18"/>
  <c r="G73" i="18" s="1"/>
  <c r="H19" i="18"/>
  <c r="C68" i="18"/>
  <c r="C57" i="18"/>
  <c r="H42" i="20"/>
  <c r="F31" i="19"/>
  <c r="F33" i="20"/>
  <c r="D79" i="2"/>
  <c r="D16" i="20"/>
  <c r="D58" i="2"/>
  <c r="D19" i="20" s="1"/>
  <c r="H88" i="2"/>
  <c r="H67" i="2"/>
  <c r="F70" i="2"/>
  <c r="F24" i="20" s="1"/>
  <c r="G67" i="2"/>
  <c r="G14" i="20"/>
  <c r="G88" i="2"/>
  <c r="E24" i="20"/>
  <c r="H70" i="2"/>
  <c r="E79" i="2"/>
  <c r="H14" i="20"/>
  <c r="G39" i="20"/>
  <c r="C41" i="20"/>
  <c r="D67" i="2"/>
  <c r="D22" i="20" s="1"/>
  <c r="F31" i="20"/>
  <c r="G23" i="20"/>
  <c r="H30" i="20"/>
  <c r="G70" i="2"/>
  <c r="H24" i="20" l="1"/>
  <c r="G24" i="20"/>
  <c r="H22" i="20"/>
  <c r="G22" i="20"/>
  <c r="E31" i="19"/>
  <c r="H20" i="19"/>
  <c r="E31" i="20"/>
  <c r="H20" i="20"/>
  <c r="G20" i="20"/>
  <c r="AE51" i="9"/>
  <c r="G79" i="2"/>
  <c r="H79" i="2"/>
  <c r="G25" i="20"/>
  <c r="H25" i="20"/>
  <c r="H31" i="20"/>
  <c r="H17" i="20"/>
  <c r="D31" i="19"/>
  <c r="D33" i="20" s="1"/>
  <c r="D31" i="20"/>
  <c r="G21" i="20"/>
  <c r="H21" i="20"/>
  <c r="G20" i="19"/>
  <c r="E18" i="20"/>
  <c r="G17" i="20"/>
  <c r="H41" i="20"/>
  <c r="D70" i="2"/>
  <c r="D24" i="20" s="1"/>
  <c r="H15" i="20"/>
  <c r="G31" i="20"/>
  <c r="F16" i="20"/>
  <c r="G75" i="2"/>
  <c r="H21" i="2"/>
  <c r="C75" i="2"/>
  <c r="C18" i="20" s="1"/>
  <c r="AC51" i="9"/>
  <c r="C58" i="2"/>
  <c r="H19" i="20"/>
  <c r="H44" i="2"/>
  <c r="G21" i="2"/>
  <c r="G25" i="19"/>
  <c r="C67" i="2" l="1"/>
  <c r="C19" i="20"/>
  <c r="G18" i="20"/>
  <c r="H18" i="20"/>
  <c r="G16" i="20"/>
  <c r="H16" i="20"/>
  <c r="H31" i="19"/>
  <c r="E33" i="20"/>
  <c r="G31" i="19"/>
  <c r="H33" i="20" l="1"/>
  <c r="G33" i="20"/>
  <c r="C70" i="2"/>
  <c r="C22" i="20"/>
  <c r="C24" i="20" l="1"/>
  <c r="D8" i="11"/>
  <c r="C25" i="20" s="1"/>
</calcChain>
</file>

<file path=xl/sharedStrings.xml><?xml version="1.0" encoding="utf-8"?>
<sst xmlns="http://schemas.openxmlformats.org/spreadsheetml/2006/main" count="998" uniqueCount="560">
  <si>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</si>
  <si>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</si>
  <si>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</si>
  <si>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</si>
  <si>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</si>
  <si>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</si>
  <si>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</si>
  <si>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</si>
  <si>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Телефон </t>
  </si>
  <si>
    <t xml:space="preserve">Прізвище та ініціали керівника  </t>
  </si>
  <si>
    <t xml:space="preserve">Організаційно-правова форма </t>
  </si>
  <si>
    <t xml:space="preserve">Галузь     </t>
  </si>
  <si>
    <t xml:space="preserve">Код рядка </t>
  </si>
  <si>
    <t>Усього доходів</t>
  </si>
  <si>
    <t>Територія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</si>
  <si>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</si>
  <si>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</si>
  <si>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</si>
  <si>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</si>
  <si>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</si>
  <si>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</si>
  <si>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</si>
  <si>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</si>
  <si>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</si>
  <si>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</si>
  <si>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</si>
  <si>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</si>
  <si>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</si>
  <si>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</si>
  <si>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</si>
  <si>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</si>
  <si>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</si>
  <si>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</si>
  <si>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</si>
  <si>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</si>
  <si>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</si>
  <si>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</si>
  <si>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</si>
  <si>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</si>
  <si>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</si>
  <si>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</si>
  <si>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</si>
  <si>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</si>
  <si>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</si>
  <si>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</si>
  <si>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</si>
  <si>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</si>
  <si>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</si>
  <si>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</si>
  <si>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</si>
  <si>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</si>
  <si>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</si>
  <si>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</si>
  <si>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</si>
  <si>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</si>
  <si>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</si>
  <si>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</si>
  <si>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</si>
  <si>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</si>
  <si>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</si>
  <si>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</si>
  <si>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</si>
  <si>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</si>
  <si>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</si>
  <si>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</si>
  <si>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</si>
  <si>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</si>
  <si>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</si>
  <si>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</si>
  <si>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</si>
  <si>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</si>
  <si>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</si>
  <si>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</si>
  <si>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</si>
  <si>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</si>
  <si>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</si>
  <si>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</si>
  <si>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</si>
  <si>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</si>
  <si>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</si>
  <si>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</si>
  <si>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</si>
  <si>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</si>
  <si>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</si>
  <si>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</si>
  <si>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</si>
  <si>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</si>
  <si>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</si>
  <si>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</si>
  <si>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</si>
  <si>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</si>
  <si>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</si>
  <si>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</si>
  <si>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</si>
  <si>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</si>
  <si>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</si>
  <si>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</si>
  <si>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</si>
  <si>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</si>
  <si>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</si>
  <si>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</si>
  <si>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</si>
  <si>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</si>
  <si>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</si>
  <si>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</si>
  <si>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</si>
  <si>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</si>
  <si>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</si>
  <si>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</si>
  <si>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</si>
  <si>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</si>
  <si>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</si>
  <si>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</si>
  <si>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</si>
  <si>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</si>
  <si>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</si>
  <si>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</si>
  <si>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</si>
  <si>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</si>
  <si>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</si>
  <si>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</si>
  <si>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</si>
  <si>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</si>
  <si>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</si>
  <si>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</si>
  <si>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</si>
  <si>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</si>
  <si>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</si>
  <si>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</si>
  <si>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</si>
  <si>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</si>
  <si>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</si>
  <si>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</si>
  <si>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</si>
  <si>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</si>
  <si>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</si>
  <si>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</si>
  <si>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</si>
  <si>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</si>
  <si>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</si>
  <si>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</si>
  <si>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</si>
  <si>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</si>
  <si>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</si>
  <si>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</si>
  <si>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</si>
  <si>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</si>
  <si>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</si>
  <si>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</si>
  <si>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</si>
  <si>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</si>
  <si>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</si>
  <si>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</si>
  <si>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</si>
  <si>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</si>
  <si>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</si>
  <si>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</si>
  <si>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</si>
  <si>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</si>
  <si>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</si>
  <si>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</si>
  <si>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</si>
  <si>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</si>
  <si>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</si>
  <si>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</si>
  <si>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</si>
  <si>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</si>
  <si>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</si>
  <si>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</si>
  <si>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факт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</si>
  <si>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</si>
  <si>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</si>
  <si>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</si>
  <si>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</si>
  <si>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</si>
  <si>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</si>
  <si>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</si>
  <si>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</si>
  <si>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</si>
  <si>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</si>
  <si>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</si>
  <si>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</si>
  <si>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</si>
  <si>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</si>
  <si>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</si>
  <si>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</si>
  <si>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</si>
  <si>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</si>
  <si>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</si>
  <si>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</si>
  <si>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</si>
  <si>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</si>
  <si>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</si>
  <si>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</si>
  <si>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</si>
  <si>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</si>
  <si>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</si>
  <si>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</si>
  <si>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</si>
  <si>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</si>
  <si>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</si>
  <si>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</si>
  <si>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</si>
  <si>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</si>
  <si>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</si>
  <si>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</si>
  <si>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</si>
  <si>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</si>
  <si>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</si>
  <si>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</si>
  <si>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</si>
  <si>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</si>
  <si>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</si>
  <si>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</si>
  <si>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</si>
  <si>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</si>
  <si>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</si>
  <si>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</si>
  <si>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</si>
  <si>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</si>
  <si>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</si>
  <si>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</si>
  <si>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</si>
  <si>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</si>
  <si>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</si>
  <si>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</si>
  <si>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</si>
  <si>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</si>
  <si>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</si>
  <si>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</si>
  <si>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</si>
  <si>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</si>
  <si>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</si>
  <si>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</si>
  <si>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</si>
  <si>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</si>
  <si>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</si>
  <si>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</si>
  <si>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</si>
  <si>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</si>
  <si>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</si>
  <si>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</si>
  <si>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</si>
  <si>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</si>
  <si>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</si>
  <si>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</si>
  <si>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</si>
  <si>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</si>
  <si>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</si>
  <si>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</si>
  <si>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</si>
  <si>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</si>
  <si>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</si>
  <si>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</si>
  <si>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</si>
  <si>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</si>
  <si>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</si>
  <si>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</si>
  <si>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</si>
  <si>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</si>
  <si>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</si>
  <si>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</si>
  <si>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</si>
  <si>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</si>
  <si>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</si>
  <si>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</si>
  <si>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</si>
  <si>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</si>
  <si>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</si>
  <si>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</si>
  <si>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</si>
  <si>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</si>
  <si>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</si>
  <si>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</si>
  <si>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</si>
  <si>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</si>
  <si>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</si>
  <si>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</si>
  <si>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</si>
  <si>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</si>
  <si>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</si>
  <si>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</si>
  <si>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</si>
  <si>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</si>
  <si>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</si>
  <si>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</si>
  <si>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</si>
  <si>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</si>
  <si>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</si>
  <si>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Примітка: Фактичні дані заповнюються за 5 років, що передують плановому.</t>
  </si>
  <si>
    <t xml:space="preserve">                  (назва підприємства)</t>
  </si>
  <si>
    <t>Назва майна</t>
  </si>
  <si>
    <t>Місце знаходження</t>
  </si>
  <si>
    <t>Виконавець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</si>
  <si>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</si>
  <si>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</si>
  <si>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</si>
  <si>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слежбове житло</t>
  </si>
  <si>
    <t>адміністративні приміщення</t>
  </si>
  <si>
    <t>виробничі приміщення</t>
  </si>
  <si>
    <t>інші</t>
  </si>
  <si>
    <t>Будівлі, споруди, окремі приміщення, які передано в оренду</t>
  </si>
  <si>
    <t>Площа</t>
  </si>
  <si>
    <t xml:space="preserve">Сума кредиторської заборгованості _____________________ тис. грн </t>
  </si>
  <si>
    <t xml:space="preserve">Сума дебіторської заборгованості _____________________ тис. грн 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</si>
  <si>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</si>
  <si>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</si>
  <si>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</si>
  <si>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</si>
  <si>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</si>
  <si>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</si>
  <si>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</si>
  <si>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</si>
  <si>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</si>
  <si>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</si>
  <si>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</si>
  <si>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</si>
  <si>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</si>
  <si>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</si>
  <si>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</si>
  <si>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</si>
  <si>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</si>
  <si>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</si>
  <si>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</si>
  <si>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Додаток 4 до пояснювальної записки до фінансового звіту</t>
  </si>
  <si>
    <t>Послуги</t>
  </si>
  <si>
    <t>Фактична собівартість (з ПДВ)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</si>
  <si>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</si>
  <si>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</si>
  <si>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</si>
  <si>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</si>
  <si>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</si>
  <si>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</si>
  <si>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</si>
  <si>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</si>
  <si>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</si>
  <si>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</si>
  <si>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</si>
  <si>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</si>
  <si>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</si>
  <si>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</si>
  <si>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</si>
  <si>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</si>
  <si>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</si>
  <si>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</si>
  <si>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</si>
  <si>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</si>
  <si>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</si>
  <si>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</si>
  <si>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</si>
  <si>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</si>
  <si>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</si>
  <si>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</si>
  <si>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</si>
  <si>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</si>
  <si>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</si>
  <si>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</si>
  <si>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</si>
  <si>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</si>
  <si>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</si>
  <si>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</si>
  <si>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</si>
  <si>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</si>
  <si>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</si>
  <si>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</si>
  <si>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</si>
  <si>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</si>
  <si>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</si>
  <si>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</si>
  <si>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</si>
  <si>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</si>
  <si>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</si>
  <si>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</si>
  <si>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</si>
  <si>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</si>
  <si>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</si>
  <si>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</si>
  <si>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</si>
  <si>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</si>
  <si>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</si>
  <si>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</si>
  <si>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</si>
  <si>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</si>
  <si>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</si>
  <si>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</si>
  <si>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</si>
  <si>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</si>
  <si>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</si>
  <si>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</si>
  <si>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</si>
  <si>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</si>
  <si>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</si>
  <si>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</si>
  <si>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</si>
  <si>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</si>
  <si>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</si>
  <si>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</si>
  <si>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</si>
  <si>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</si>
  <si>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</si>
  <si>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</si>
  <si>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</si>
  <si>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</si>
  <si>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</si>
  <si>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</si>
  <si>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</si>
  <si>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</si>
  <si>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</si>
  <si>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</si>
  <si>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</si>
  <si>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</si>
  <si>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</si>
  <si>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</si>
  <si>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</si>
  <si>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</si>
  <si>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</si>
  <si>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</si>
  <si>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</si>
  <si>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</si>
  <si>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</si>
  <si>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</si>
  <si>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</si>
  <si>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</si>
  <si>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</si>
  <si>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</si>
  <si>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</si>
  <si>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</si>
  <si>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</si>
  <si>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</si>
  <si>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</si>
  <si>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</si>
  <si>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</si>
  <si>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</si>
  <si>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</si>
  <si>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</si>
  <si>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</si>
  <si>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</si>
  <si>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</si>
  <si>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</si>
  <si>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</si>
  <si>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</si>
  <si>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</si>
  <si>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</si>
  <si>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</si>
  <si>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</si>
  <si>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</si>
  <si>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</si>
  <si>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</si>
  <si>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</si>
  <si>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</si>
  <si>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</si>
  <si>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</si>
  <si>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</si>
  <si>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</si>
  <si>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</si>
  <si>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</si>
  <si>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</si>
  <si>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</si>
  <si>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</si>
  <si>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</si>
  <si>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</si>
  <si>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</si>
  <si>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</si>
  <si>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</si>
  <si>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</si>
  <si>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</si>
  <si>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</si>
  <si>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</si>
  <si>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</si>
  <si>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</si>
  <si>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</si>
  <si>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</si>
  <si>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</si>
  <si>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м. Біла Церква</t>
  </si>
  <si>
    <t>Факт нарастаючим підсумком з початку року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</si>
  <si>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</si>
  <si>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</si>
  <si>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</si>
  <si>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</si>
  <si>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</si>
  <si>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</si>
  <si>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</si>
  <si>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Підприємство  КП "АПТЕКА №62"</t>
  </si>
  <si>
    <t>Форма власності   комунальна</t>
  </si>
  <si>
    <t>47.74</t>
  </si>
  <si>
    <t xml:space="preserve">Вид економічної діяльності   Роздрибна торгівля фармацевтичними товарами в специалізованих магазинах </t>
  </si>
  <si>
    <t>Місцезнаходження  м. Біла Церква вул. Гоголя 42/17</t>
  </si>
  <si>
    <t>Сікаленко С.Ю.</t>
  </si>
  <si>
    <t>Маковецька Н.В.</t>
  </si>
  <si>
    <t>Сикаленко С.Ю.</t>
  </si>
  <si>
    <t>___Сікаленко С.Ю.___________________________</t>
  </si>
  <si>
    <t>_Сікаленко С.Ю._______________________________________________</t>
  </si>
  <si>
    <t>_____Сікаленко С.Ю._________</t>
  </si>
  <si>
    <t>___Сікаленко С.Ю.____</t>
  </si>
  <si>
    <t>__Сікаленко С.Ю.__________</t>
  </si>
  <si>
    <t>_______Сікаленко С.Ю_____</t>
  </si>
  <si>
    <t>(   )</t>
  </si>
  <si>
    <t>КП "АПТЕКА № 62</t>
  </si>
  <si>
    <t xml:space="preserve">Інформація про претензійно-позовну роботу комунального підприємства                                                                                                                                                                                                                                                                                                       КП АПТЕКА № 62________________________________________ </t>
  </si>
  <si>
    <t>КП АПТЕКА №62</t>
  </si>
  <si>
    <t>__КП АПТЕКА № 62________________________________________________________________________________________________________________</t>
  </si>
  <si>
    <t xml:space="preserve">     надходження коштів (реализ. лікарс. засобів по безкош. рецепт.</t>
  </si>
  <si>
    <t>_</t>
  </si>
  <si>
    <t>Роздрибна торгівля фармтоварами в спец. магазинах</t>
  </si>
  <si>
    <t xml:space="preserve">Вид кредитного продукту та цільове призн </t>
  </si>
  <si>
    <t>рахунок</t>
  </si>
  <si>
    <t>01,01,2019/31,12,2019</t>
  </si>
  <si>
    <t xml:space="preserve">Кредитная линия </t>
  </si>
  <si>
    <t>АТ КБ "ПРИВАТБАНК" БЦ ВІДділ. № 2КИЇВСЬКОГО ГРУ дог .KICФКІ1WІ8 від,  10.12.2018р.</t>
  </si>
  <si>
    <t>овердрафтовий кредитна попл неня обор.коштів</t>
  </si>
  <si>
    <t>Заборгованість на останню дату 31.12.19.</t>
  </si>
  <si>
    <t>v</t>
  </si>
  <si>
    <t>по  КП АПТЕКА № 62</t>
  </si>
  <si>
    <t>Балансова вартість
(тис.грн.) 
на 01._01.2020_ р.</t>
  </si>
  <si>
    <t>(  )</t>
  </si>
  <si>
    <t>Плановий 2020 рік, усього</t>
  </si>
  <si>
    <t>Фактично за відповідний період  минулого року с.2019</t>
  </si>
  <si>
    <t>План з початку року  2020</t>
  </si>
  <si>
    <t>Фактично за звітний період з наростаючим підсумком 1 КВ. 2020</t>
  </si>
  <si>
    <r>
      <t xml:space="preserve"> _Завідувач аптеки_____</t>
    </r>
    <r>
      <rPr>
        <sz val="14"/>
        <rFont val="Times New Roman"/>
        <family val="1"/>
        <charset val="204"/>
      </rPr>
      <t xml:space="preserve"> </t>
    </r>
  </si>
  <si>
    <t>Завідувач аптеки</t>
  </si>
  <si>
    <t>Завідувач аптеки_____</t>
  </si>
  <si>
    <t xml:space="preserve">   __Завідувач аптеки_____</t>
  </si>
  <si>
    <r>
      <t xml:space="preserve"> </t>
    </r>
    <r>
      <rPr>
        <sz val="14"/>
        <rFont val="Times New Roman"/>
        <family val="1"/>
        <charset val="204"/>
      </rPr>
      <t>__Завідувач аптеки____</t>
    </r>
  </si>
  <si>
    <t>Завідувач аптеки_________</t>
  </si>
  <si>
    <t xml:space="preserve">  Завидувач аптеки____</t>
  </si>
  <si>
    <r>
      <t>Інформація щодо діяльності підприємства упродовж 2015__-2020___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rFont val="Times New Roman CYR"/>
      </rPr>
      <t xml:space="preserve">років </t>
    </r>
  </si>
  <si>
    <t xml:space="preserve">минулий рік( 9 місяців) 2019 </t>
  </si>
  <si>
    <t>поточний рік( 9 місяців) 2020</t>
  </si>
  <si>
    <t>Звітний період (3 квартал2020 року)</t>
  </si>
  <si>
    <t>9 місяців 2019р</t>
  </si>
  <si>
    <t>9 місяців 2020р</t>
  </si>
  <si>
    <t>3 квартал 2020 р</t>
  </si>
  <si>
    <t>-</t>
  </si>
  <si>
    <t xml:space="preserve">до фінансового звіту за ___3 кв.__2020р._______________ </t>
  </si>
  <si>
    <t>План минулого року .3 кв2019р.</t>
  </si>
  <si>
    <t>Факт минулого року 3 кв.2019р.</t>
  </si>
  <si>
    <t>План звітного періоду 3 квар. 2020р.</t>
  </si>
  <si>
    <t>План 3 кв 2020</t>
  </si>
  <si>
    <t>Факт 3 кв 2020</t>
  </si>
  <si>
    <t>Факт звітного період  3 кв.2020р.</t>
  </si>
  <si>
    <t>Заборгованість за кредитами на початок звітного періоду 01.07.20</t>
  </si>
  <si>
    <t>Отримано залучених коштів за звітний період3  кварт. 2020</t>
  </si>
  <si>
    <t>Повернено залучених коштів  за звітний період за 3 квартал</t>
  </si>
  <si>
    <t xml:space="preserve"> минулий рік 2019 ( 9 місяців)</t>
  </si>
  <si>
    <t xml:space="preserve">поточний рік  2020(9 місяців) </t>
  </si>
  <si>
    <t>Звітний період ( 3 квартал2020 року)</t>
  </si>
  <si>
    <t>минулий рік (9 місяців) 2019</t>
  </si>
  <si>
    <t>поточний рік ( 9 місяців) 2020</t>
  </si>
  <si>
    <t>Звітний період ( 3 квартал 2020 року)</t>
  </si>
  <si>
    <t>КП АПТЕКА № 62</t>
  </si>
  <si>
    <t>Заборгованість на кінець звітного періоду 01.10.20.</t>
  </si>
  <si>
    <r>
      <t xml:space="preserve">станом на 30 вересня________ 2020_ р.     </t>
    </r>
    <r>
      <rPr>
        <sz val="8"/>
        <rFont val="Arial"/>
        <family val="2"/>
        <charset val="204"/>
      </rPr>
      <t>(складається на останню звітну дату)</t>
    </r>
  </si>
  <si>
    <t xml:space="preserve">минулий рік 2019( 9 місяців) </t>
  </si>
  <si>
    <t>поточний рік 2020 ( 9 місяців)</t>
  </si>
  <si>
    <t>Звітний період (3 квартал 2020 року)</t>
  </si>
  <si>
    <t>за ___9 місяців 2020_рік__________________________________</t>
  </si>
  <si>
    <t>минулий  2019 (9 місяців)</t>
  </si>
  <si>
    <t>поточний рік 2020 (9 місяців )</t>
  </si>
  <si>
    <t>Інші фінансові зобов'язання, усього поваротная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</si>
</sst>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5" formatCode="#,##0&quot;р.&quot;;[Red]\-#,##0&quot;р.&quot;"/>
    <numFmt numFmtId="166" formatCode="#,##0.00&quot;р.&quot;;\-#,##0.00&quot;р.&quot;"/>
    <numFmt numFmtId="171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09" formatCode="dd\.mm\.yyyy;@"/>
    <numFmt numFmtId="210" formatCode="_(* #,##0_);_(* \(#,##0\);_(* &quot;-&quot;??_);_(@_)"/>
    <numFmt numFmtId="211" formatCode="_(* #,##0.0_);_(* \(#,##0.0\);_(* &quot;-&quot;??_);_(@_)"/>
    <numFmt numFmtId="214" formatCode="0.000"/>
    <numFmt numFmtId="216" formatCode="_(* #,##0.00_);_(* \(#,##0.00\);_(* &quot;-&quot;_);_(@_)"/>
    <numFmt numFmtId="217" formatCode="_(* #,##0.000_);_(* \(#,##0.000\);_(* &quot;-&quot;_);_(@_)"/>
  </numFmts>
  <fonts count="9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 CYR"/>
    </font>
    <font>
      <sz val="14"/>
      <name val="Times New Roman CYR"/>
    </font>
    <font>
      <sz val="14"/>
      <name val="Times New Roman CYR"/>
      <charset val="204"/>
    </font>
    <font>
      <i/>
      <sz val="14"/>
      <name val="Times New Roman CYR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 tint="4.9989318521683403E-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8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202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203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204" fontId="65" fillId="0" borderId="0" applyFont="0" applyFill="0" applyBorder="0" applyAlignment="0" applyProtection="0"/>
    <xf numFmtId="205" fontId="65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206" fontId="2" fillId="0" borderId="0" applyFont="0" applyFill="0" applyBorder="0" applyAlignment="0" applyProtection="0"/>
    <xf numFmtId="206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207" fontId="67" fillId="22" borderId="12" applyFill="0" applyBorder="0">
      <alignment horizontal="center" vertical="center" wrapText="1"/>
      <protection locked="0"/>
    </xf>
    <xf numFmtId="202" fontId="68" fillId="0" borderId="0">
      <alignment wrapText="1"/>
    </xf>
    <xf numFmtId="202" fontId="35" fillId="0" borderId="0">
      <alignment wrapText="1"/>
    </xf>
  </cellStyleXfs>
  <cellXfs count="597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97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197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97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204" fontId="5" fillId="0" borderId="3" xfId="0" applyNumberFormat="1" applyFont="1" applyFill="1" applyBorder="1" applyAlignment="1">
      <alignment horizontal="center" vertical="center" wrapText="1"/>
    </xf>
    <xf numFmtId="210" fontId="5" fillId="0" borderId="3" xfId="0" applyNumberFormat="1" applyFont="1" applyFill="1" applyBorder="1" applyAlignment="1">
      <alignment horizontal="center" vertical="center" wrapText="1"/>
    </xf>
    <xf numFmtId="211" fontId="5" fillId="0" borderId="3" xfId="0" applyNumberFormat="1" applyFont="1" applyFill="1" applyBorder="1" applyAlignment="1">
      <alignment horizontal="center" vertical="center" wrapText="1"/>
    </xf>
    <xf numFmtId="210" fontId="5" fillId="29" borderId="3" xfId="0" applyNumberFormat="1" applyFont="1" applyFill="1" applyBorder="1" applyAlignment="1">
      <alignment horizontal="center" vertical="center" wrapText="1"/>
    </xf>
    <xf numFmtId="204" fontId="5" fillId="29" borderId="3" xfId="0" applyNumberFormat="1" applyFont="1" applyFill="1" applyBorder="1" applyAlignment="1">
      <alignment horizontal="center" vertical="center" wrapText="1"/>
    </xf>
    <xf numFmtId="197" fontId="5" fillId="29" borderId="3" xfId="0" applyNumberFormat="1" applyFont="1" applyFill="1" applyBorder="1" applyAlignment="1">
      <alignment horizontal="center" vertical="center" wrapText="1"/>
    </xf>
    <xf numFmtId="196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97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204" fontId="9" fillId="0" borderId="3" xfId="0" applyNumberFormat="1" applyFont="1" applyFill="1" applyBorder="1" applyAlignment="1">
      <alignment horizontal="center" vertical="center" wrapText="1"/>
    </xf>
    <xf numFmtId="204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70" fillId="0" borderId="3" xfId="237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justify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210" fontId="9" fillId="0" borderId="3" xfId="0" applyNumberFormat="1" applyFont="1" applyFill="1" applyBorder="1" applyAlignment="1">
      <alignment horizontal="center" vertical="center" wrapText="1"/>
    </xf>
    <xf numFmtId="210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97" fontId="9" fillId="29" borderId="3" xfId="0" applyNumberFormat="1" applyFont="1" applyFill="1" applyBorder="1" applyAlignment="1">
      <alignment horizontal="center" vertical="center" wrapText="1"/>
    </xf>
    <xf numFmtId="197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96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210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97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204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204" fontId="76" fillId="0" borderId="3" xfId="0" applyNumberFormat="1" applyFont="1" applyFill="1" applyBorder="1" applyAlignment="1">
      <alignment horizontal="center" vertical="center" wrapText="1"/>
    </xf>
    <xf numFmtId="204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Border="1" applyAlignment="1">
      <alignment vertical="center" wrapText="1"/>
    </xf>
    <xf numFmtId="0" fontId="12" fillId="0" borderId="0" xfId="285" applyFont="1" applyAlignment="1" applyProtection="1">
      <protection locked="0"/>
    </xf>
    <xf numFmtId="0" fontId="12" fillId="0" borderId="0" xfId="285" applyFont="1" applyProtection="1">
      <protection locked="0"/>
    </xf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285" applyBorder="1"/>
    <xf numFmtId="0" fontId="12" fillId="0" borderId="0" xfId="285" applyFont="1" applyFill="1" applyBorder="1" applyAlignment="1" applyProtection="1">
      <alignment horizontal="center" vertical="center" wrapText="1"/>
      <protection locked="0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>
      <alignment vertical="center" wrapText="1"/>
    </xf>
    <xf numFmtId="0" fontId="12" fillId="0" borderId="0" xfId="285" applyFont="1" applyBorder="1" applyProtection="1">
      <protection locked="0"/>
    </xf>
    <xf numFmtId="0" fontId="12" fillId="0" borderId="0" xfId="285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77" fillId="0" borderId="0" xfId="285" applyFont="1" applyFill="1" applyBorder="1" applyAlignment="1">
      <alignment vertical="center" wrapText="1"/>
    </xf>
    <xf numFmtId="196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5" fillId="0" borderId="3" xfId="237" applyNumberFormat="1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8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89" fillId="0" borderId="15" xfId="0" applyFont="1" applyFill="1" applyBorder="1" applyAlignment="1">
      <alignment vertical="center"/>
    </xf>
    <xf numFmtId="0" fontId="89" fillId="0" borderId="3" xfId="0" applyFont="1" applyFill="1" applyBorder="1" applyAlignment="1">
      <alignment horizontal="left" vertical="center"/>
    </xf>
    <xf numFmtId="204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204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7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8" fillId="0" borderId="22" xfId="0" applyNumberFormat="1" applyFont="1" applyFill="1" applyBorder="1" applyAlignment="1">
      <alignment horizontal="center" vertical="center"/>
    </xf>
    <xf numFmtId="49" fontId="88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70" fillId="0" borderId="3" xfId="0" applyFont="1" applyFill="1" applyBorder="1" applyAlignment="1">
      <alignment vertical="center"/>
    </xf>
    <xf numFmtId="0" fontId="11" fillId="0" borderId="3" xfId="0" applyFont="1" applyFill="1" applyBorder="1"/>
    <xf numFmtId="0" fontId="87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Fill="1"/>
    <xf numFmtId="0" fontId="5" fillId="0" borderId="3" xfId="0" applyFont="1" applyFill="1" applyBorder="1" applyAlignment="1">
      <alignment horizontal="center" wrapText="1"/>
    </xf>
    <xf numFmtId="0" fontId="79" fillId="0" borderId="3" xfId="0" applyFont="1" applyFill="1" applyBorder="1" applyAlignment="1">
      <alignment wrapText="1"/>
    </xf>
    <xf numFmtId="196" fontId="5" fillId="0" borderId="3" xfId="0" applyNumberFormat="1" applyFont="1" applyFill="1" applyBorder="1" applyAlignment="1">
      <alignment horizontal="center" wrapText="1"/>
    </xf>
    <xf numFmtId="0" fontId="80" fillId="0" borderId="3" xfId="0" applyFont="1" applyFill="1" applyBorder="1" applyAlignment="1">
      <alignment wrapText="1"/>
    </xf>
    <xf numFmtId="0" fontId="81" fillId="0" borderId="3" xfId="0" applyFont="1" applyFill="1" applyBorder="1" applyAlignment="1">
      <alignment wrapText="1"/>
    </xf>
    <xf numFmtId="0" fontId="74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49" fillId="0" borderId="3" xfId="285" applyFont="1" applyFill="1" applyBorder="1" applyAlignment="1">
      <alignment horizontal="center" vertical="center" wrapText="1"/>
    </xf>
    <xf numFmtId="0" fontId="49" fillId="0" borderId="3" xfId="285" applyFont="1" applyFill="1" applyBorder="1" applyAlignment="1">
      <alignment vertical="center" wrapText="1"/>
    </xf>
    <xf numFmtId="0" fontId="82" fillId="0" borderId="3" xfId="285" applyFont="1" applyFill="1" applyBorder="1" applyAlignment="1">
      <alignment vertical="center" wrapText="1"/>
    </xf>
    <xf numFmtId="0" fontId="12" fillId="0" borderId="3" xfId="285" applyFont="1" applyFill="1" applyBorder="1" applyAlignment="1">
      <alignment horizontal="left" vertical="center" wrapText="1"/>
    </xf>
    <xf numFmtId="2" fontId="12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12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center" vertical="center" wrapText="1"/>
      <protection locked="0"/>
    </xf>
    <xf numFmtId="2" fontId="49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49" fillId="0" borderId="3" xfId="285" applyFont="1" applyFill="1" applyBorder="1" applyAlignment="1" applyProtection="1">
      <alignment horizontal="right" vertical="center" wrapText="1"/>
      <protection locked="0"/>
    </xf>
    <xf numFmtId="0" fontId="49" fillId="0" borderId="0" xfId="285" applyFont="1" applyFill="1" applyBorder="1" applyAlignment="1">
      <alignment horizontal="left"/>
    </xf>
    <xf numFmtId="0" fontId="49" fillId="0" borderId="0" xfId="285" applyFont="1" applyFill="1" applyBorder="1" applyAlignment="1">
      <alignment horizontal="center"/>
    </xf>
    <xf numFmtId="0" fontId="12" fillId="0" borderId="0" xfId="285" applyFill="1" applyAlignment="1">
      <alignment horizontal="center"/>
    </xf>
    <xf numFmtId="0" fontId="12" fillId="0" borderId="0" xfId="285" applyFont="1" applyFill="1" applyAlignment="1" applyProtection="1">
      <protection locked="0"/>
    </xf>
    <xf numFmtId="0" fontId="12" fillId="0" borderId="0" xfId="285" applyFont="1" applyFill="1" applyProtection="1">
      <protection locked="0"/>
    </xf>
    <xf numFmtId="0" fontId="85" fillId="0" borderId="0" xfId="0" applyFont="1" applyFill="1" applyAlignment="1">
      <alignment horizontal="justify"/>
    </xf>
    <xf numFmtId="0" fontId="86" fillId="0" borderId="3" xfId="0" applyFont="1" applyFill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0" xfId="285" applyFont="1" applyFill="1" applyAlignment="1" applyProtection="1">
      <protection locked="0"/>
    </xf>
    <xf numFmtId="0" fontId="5" fillId="0" borderId="0" xfId="0" applyFont="1"/>
    <xf numFmtId="0" fontId="5" fillId="0" borderId="0" xfId="285" applyFont="1" applyFill="1" applyProtection="1">
      <protection locked="0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11" fontId="6" fillId="29" borderId="3" xfId="0" applyNumberFormat="1" applyFont="1" applyFill="1" applyBorder="1" applyAlignment="1">
      <alignment horizontal="center" vertical="center" wrapText="1"/>
    </xf>
    <xf numFmtId="2" fontId="70" fillId="0" borderId="3" xfId="245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right" vertical="center"/>
    </xf>
    <xf numFmtId="2" fontId="70" fillId="0" borderId="3" xfId="0" applyNumberFormat="1" applyFont="1" applyFill="1" applyBorder="1" applyAlignment="1">
      <alignment horizontal="center" vertical="center" wrapText="1" shrinkToFit="1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211" fontId="5" fillId="0" borderId="0" xfId="0" applyNumberFormat="1" applyFont="1" applyFill="1" applyBorder="1" applyAlignment="1">
      <alignment horizontal="center" vertical="center" wrapText="1"/>
    </xf>
    <xf numFmtId="211" fontId="5" fillId="0" borderId="13" xfId="0" applyNumberFormat="1" applyFont="1" applyFill="1" applyBorder="1" applyAlignment="1">
      <alignment horizontal="center" vertical="center" wrapText="1"/>
    </xf>
    <xf numFmtId="211" fontId="11" fillId="0" borderId="3" xfId="0" applyNumberFormat="1" applyFont="1" applyFill="1" applyBorder="1" applyAlignment="1">
      <alignment horizontal="center" vertical="center"/>
    </xf>
    <xf numFmtId="211" fontId="11" fillId="0" borderId="3" xfId="0" applyNumberFormat="1" applyFont="1" applyFill="1" applyBorder="1" applyAlignment="1">
      <alignment horizontal="center" vertical="center" wrapText="1"/>
    </xf>
    <xf numFmtId="211" fontId="4" fillId="0" borderId="3" xfId="0" applyNumberFormat="1" applyFont="1" applyFill="1" applyBorder="1" applyAlignment="1">
      <alignment horizontal="center" vertical="center" wrapText="1"/>
    </xf>
    <xf numFmtId="211" fontId="4" fillId="29" borderId="3" xfId="0" applyNumberFormat="1" applyFont="1" applyFill="1" applyBorder="1" applyAlignment="1">
      <alignment horizontal="center" vertical="center" wrapText="1"/>
    </xf>
    <xf numFmtId="211" fontId="9" fillId="0" borderId="3" xfId="0" applyNumberFormat="1" applyFont="1" applyFill="1" applyBorder="1" applyAlignment="1">
      <alignment horizontal="center" vertical="center" wrapText="1"/>
    </xf>
    <xf numFmtId="211" fontId="5" fillId="29" borderId="3" xfId="0" applyNumberFormat="1" applyFont="1" applyFill="1" applyBorder="1" applyAlignment="1">
      <alignment horizontal="center" vertical="center" wrapText="1"/>
    </xf>
    <xf numFmtId="211" fontId="9" fillId="29" borderId="3" xfId="0" applyNumberFormat="1" applyFont="1" applyFill="1" applyBorder="1" applyAlignment="1">
      <alignment horizontal="center" vertical="center" wrapText="1"/>
    </xf>
    <xf numFmtId="211" fontId="76" fillId="0" borderId="3" xfId="0" applyNumberFormat="1" applyFont="1" applyFill="1" applyBorder="1" applyAlignment="1">
      <alignment horizontal="center" vertical="center" wrapText="1"/>
    </xf>
    <xf numFmtId="211" fontId="76" fillId="29" borderId="3" xfId="0" applyNumberFormat="1" applyFont="1" applyFill="1" applyBorder="1" applyAlignment="1">
      <alignment horizontal="center" vertical="center" wrapText="1"/>
    </xf>
    <xf numFmtId="211" fontId="5" fillId="0" borderId="0" xfId="0" applyNumberFormat="1" applyFont="1" applyFill="1" applyBorder="1" applyAlignment="1">
      <alignment horizontal="center" vertical="center"/>
    </xf>
    <xf numFmtId="211" fontId="5" fillId="0" borderId="0" xfId="0" applyNumberFormat="1" applyFont="1" applyFill="1" applyBorder="1" applyAlignment="1">
      <alignment horizontal="center" wrapText="1"/>
    </xf>
    <xf numFmtId="211" fontId="5" fillId="0" borderId="0" xfId="0" quotePrefix="1" applyNumberFormat="1" applyFont="1" applyFill="1" applyBorder="1" applyAlignment="1">
      <alignment wrapText="1"/>
    </xf>
    <xf numFmtId="211" fontId="11" fillId="0" borderId="0" xfId="0" applyNumberFormat="1" applyFont="1" applyFill="1" applyBorder="1" applyAlignment="1">
      <alignment horizontal="center" vertical="justify"/>
    </xf>
    <xf numFmtId="211" fontId="11" fillId="0" borderId="0" xfId="0" applyNumberFormat="1" applyFont="1" applyFill="1" applyBorder="1" applyAlignment="1">
      <alignment vertical="justify"/>
    </xf>
    <xf numFmtId="211" fontId="70" fillId="0" borderId="0" xfId="0" applyNumberFormat="1" applyFont="1" applyFill="1" applyBorder="1" applyAlignment="1">
      <alignment horizontal="center" vertical="justify"/>
    </xf>
    <xf numFmtId="2" fontId="5" fillId="0" borderId="0" xfId="0" applyNumberFormat="1" applyFont="1" applyFill="1" applyAlignment="1">
      <alignment horizontal="right" vertical="center"/>
    </xf>
    <xf numFmtId="2" fontId="9" fillId="0" borderId="3" xfId="0" applyNumberFormat="1" applyFont="1" applyFill="1" applyBorder="1" applyAlignment="1">
      <alignment horizontal="center" vertical="center" wrapText="1"/>
    </xf>
    <xf numFmtId="214" fontId="5" fillId="0" borderId="3" xfId="237" applyNumberFormat="1" applyFont="1" applyFill="1" applyBorder="1" applyAlignment="1">
      <alignment horizontal="center" vertical="center" wrapText="1"/>
    </xf>
    <xf numFmtId="216" fontId="5" fillId="29" borderId="3" xfId="0" applyNumberFormat="1" applyFont="1" applyFill="1" applyBorder="1" applyAlignment="1">
      <alignment horizontal="center" vertical="center" wrapText="1"/>
    </xf>
    <xf numFmtId="217" fontId="5" fillId="29" borderId="3" xfId="0" applyNumberFormat="1" applyFont="1" applyFill="1" applyBorder="1" applyAlignment="1">
      <alignment horizontal="center" vertical="center" wrapText="1"/>
    </xf>
    <xf numFmtId="216" fontId="4" fillId="29" borderId="3" xfId="0" applyNumberFormat="1" applyFont="1" applyFill="1" applyBorder="1" applyAlignment="1">
      <alignment horizontal="center" vertical="center" wrapText="1"/>
    </xf>
    <xf numFmtId="211" fontId="4" fillId="32" borderId="3" xfId="0" applyNumberFormat="1" applyFont="1" applyFill="1" applyBorder="1" applyAlignment="1">
      <alignment horizontal="center" vertical="center" wrapText="1"/>
    </xf>
    <xf numFmtId="211" fontId="93" fillId="32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3" fontId="5" fillId="0" borderId="13" xfId="0" applyNumberFormat="1" applyFont="1" applyFill="1" applyBorder="1" applyAlignment="1">
      <alignment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justify"/>
    </xf>
    <xf numFmtId="197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9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74" fillId="0" borderId="1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justify"/>
    </xf>
    <xf numFmtId="0" fontId="69" fillId="0" borderId="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211" fontId="5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6" fillId="0" borderId="3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3" xfId="237" applyNumberFormat="1" applyFont="1" applyFill="1" applyBorder="1" applyAlignment="1">
      <alignment horizontal="center" vertical="center" wrapText="1"/>
    </xf>
    <xf numFmtId="0" fontId="5" fillId="0" borderId="20" xfId="237" applyNumberFormat="1" applyFont="1" applyFill="1" applyBorder="1" applyAlignment="1">
      <alignment horizontal="center" vertical="center" wrapText="1"/>
    </xf>
    <xf numFmtId="0" fontId="70" fillId="0" borderId="13" xfId="237" applyNumberFormat="1" applyFont="1" applyFill="1" applyBorder="1" applyAlignment="1">
      <alignment horizontal="center" vertical="center" wrapText="1"/>
    </xf>
    <xf numFmtId="0" fontId="70" fillId="0" borderId="20" xfId="237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6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210" fontId="5" fillId="0" borderId="14" xfId="0" applyNumberFormat="1" applyFont="1" applyFill="1" applyBorder="1" applyAlignment="1">
      <alignment horizontal="center" vertical="center" wrapText="1"/>
    </xf>
    <xf numFmtId="210" fontId="5" fillId="0" borderId="15" xfId="0" applyNumberFormat="1" applyFont="1" applyFill="1" applyBorder="1" applyAlignment="1">
      <alignment horizontal="center" vertical="center" wrapText="1"/>
    </xf>
    <xf numFmtId="210" fontId="5" fillId="29" borderId="14" xfId="0" applyNumberFormat="1" applyFont="1" applyFill="1" applyBorder="1" applyAlignment="1">
      <alignment horizontal="center" vertical="center" wrapText="1"/>
    </xf>
    <xf numFmtId="210" fontId="5" fillId="29" borderId="15" xfId="0" applyNumberFormat="1" applyFont="1" applyFill="1" applyBorder="1" applyAlignment="1">
      <alignment horizontal="center" vertical="center" wrapText="1"/>
    </xf>
    <xf numFmtId="197" fontId="5" fillId="0" borderId="14" xfId="0" applyNumberFormat="1" applyFont="1" applyFill="1" applyBorder="1" applyAlignment="1">
      <alignment horizontal="center" vertical="center" wrapText="1"/>
    </xf>
    <xf numFmtId="197" fontId="5" fillId="0" borderId="1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210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49" fontId="5" fillId="0" borderId="3" xfId="0" applyNumberFormat="1" applyFont="1" applyFill="1" applyBorder="1" applyAlignment="1">
      <alignment horizontal="left" vertical="center" wrapText="1"/>
    </xf>
    <xf numFmtId="197" fontId="5" fillId="0" borderId="3" xfId="0" applyNumberFormat="1" applyFont="1" applyFill="1" applyBorder="1" applyAlignment="1">
      <alignment horizontal="center" vertical="center" wrapText="1"/>
    </xf>
    <xf numFmtId="210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211" fontId="5" fillId="29" borderId="3" xfId="292" applyNumberFormat="1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/>
    </xf>
    <xf numFmtId="197" fontId="9" fillId="29" borderId="14" xfId="0" applyNumberFormat="1" applyFont="1" applyFill="1" applyBorder="1" applyAlignment="1">
      <alignment horizontal="center" vertical="center" wrapText="1"/>
    </xf>
    <xf numFmtId="197" fontId="9" fillId="29" borderId="15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right" vertical="center"/>
    </xf>
    <xf numFmtId="210" fontId="9" fillId="29" borderId="14" xfId="0" applyNumberFormat="1" applyFont="1" applyFill="1" applyBorder="1" applyAlignment="1">
      <alignment horizontal="center" vertical="center" wrapText="1"/>
    </xf>
    <xf numFmtId="210" fontId="9" fillId="29" borderId="15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right" vertical="center"/>
    </xf>
    <xf numFmtId="210" fontId="9" fillId="0" borderId="14" xfId="0" applyNumberFormat="1" applyFont="1" applyFill="1" applyBorder="1" applyAlignment="1">
      <alignment horizontal="center" vertical="center" wrapText="1"/>
    </xf>
    <xf numFmtId="210" fontId="9" fillId="0" borderId="15" xfId="0" applyNumberFormat="1" applyFont="1" applyFill="1" applyBorder="1" applyAlignment="1">
      <alignment horizontal="center" vertical="center" wrapText="1"/>
    </xf>
    <xf numFmtId="209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10" fontId="9" fillId="29" borderId="3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210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69" fillId="0" borderId="3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210" fontId="9" fillId="0" borderId="16" xfId="0" applyNumberFormat="1" applyFont="1" applyFill="1" applyBorder="1" applyAlignment="1">
      <alignment horizontal="center" vertical="center" wrapText="1"/>
    </xf>
    <xf numFmtId="0" fontId="87" fillId="0" borderId="14" xfId="0" applyFont="1" applyFill="1" applyBorder="1" applyAlignment="1">
      <alignment horizontal="center" vertical="center" wrapText="1"/>
    </xf>
    <xf numFmtId="0" fontId="87" fillId="0" borderId="16" xfId="0" applyFont="1" applyFill="1" applyBorder="1" applyAlignment="1">
      <alignment horizontal="center" vertical="center" wrapText="1"/>
    </xf>
    <xf numFmtId="0" fontId="87" fillId="0" borderId="15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 shrinkToFit="1"/>
    </xf>
    <xf numFmtId="0" fontId="9" fillId="0" borderId="23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 shrinkToFit="1"/>
    </xf>
    <xf numFmtId="0" fontId="87" fillId="0" borderId="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210" fontId="9" fillId="29" borderId="16" xfId="0" applyNumberFormat="1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87" fillId="0" borderId="14" xfId="0" applyFont="1" applyFill="1" applyBorder="1" applyAlignment="1">
      <alignment horizontal="center" vertical="center" wrapText="1" shrinkToFit="1"/>
    </xf>
    <xf numFmtId="0" fontId="87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left" vertical="center" wrapText="1" shrinkToFi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center" vertical="center" wrapTex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0" xfId="0" applyFont="1" applyFill="1" applyAlignment="1">
      <alignment horizontal="right" vertical="center"/>
    </xf>
    <xf numFmtId="197" fontId="9" fillId="0" borderId="14" xfId="0" applyNumberFormat="1" applyFont="1" applyFill="1" applyBorder="1" applyAlignment="1">
      <alignment horizontal="center" vertical="center" wrapText="1"/>
    </xf>
    <xf numFmtId="197" fontId="9" fillId="0" borderId="1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27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4" xfId="0" applyFont="1" applyFill="1" applyBorder="1" applyAlignment="1">
      <alignment horizontal="center" vertical="center" wrapText="1" shrinkToFit="1"/>
    </xf>
    <xf numFmtId="0" fontId="11" fillId="0" borderId="3" xfId="24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1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74" fillId="0" borderId="18" xfId="0" applyFont="1" applyFill="1" applyBorder="1" applyAlignment="1">
      <alignment horizontal="left"/>
    </xf>
    <xf numFmtId="0" fontId="77" fillId="0" borderId="0" xfId="285" applyFont="1" applyFill="1" applyBorder="1" applyAlignment="1">
      <alignment horizontal="left" vertical="center" wrapText="1"/>
    </xf>
    <xf numFmtId="0" fontId="78" fillId="0" borderId="0" xfId="0" applyFont="1" applyFill="1" applyAlignment="1">
      <alignment horizontal="center" vertical="center" wrapText="1"/>
    </xf>
    <xf numFmtId="0" fontId="79" fillId="0" borderId="13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center" wrapText="1"/>
    </xf>
    <xf numFmtId="0" fontId="12" fillId="0" borderId="0" xfId="285" applyFont="1" applyFill="1" applyBorder="1" applyAlignment="1">
      <alignment horizontal="left" vertical="center" wrapText="1"/>
    </xf>
    <xf numFmtId="0" fontId="82" fillId="0" borderId="0" xfId="285" applyFont="1" applyFill="1" applyBorder="1" applyAlignment="1">
      <alignment horizontal="center" vertical="center" wrapText="1"/>
    </xf>
    <xf numFmtId="0" fontId="83" fillId="0" borderId="0" xfId="285" applyFont="1" applyFill="1" applyBorder="1" applyAlignment="1">
      <alignment horizontal="center" vertical="center" wrapText="1"/>
    </xf>
    <xf numFmtId="0" fontId="12" fillId="0" borderId="0" xfId="285" applyFont="1" applyFill="1" applyBorder="1" applyAlignment="1">
      <alignment horizontal="left" wrapText="1"/>
    </xf>
    <xf numFmtId="0" fontId="12" fillId="0" borderId="17" xfId="285" applyFont="1" applyBorder="1" applyAlignment="1">
      <alignment horizontal="left"/>
    </xf>
    <xf numFmtId="0" fontId="12" fillId="0" borderId="17" xfId="285" applyBorder="1" applyAlignment="1">
      <alignment horizontal="left"/>
    </xf>
    <xf numFmtId="0" fontId="12" fillId="0" borderId="3" xfId="285" applyFont="1" applyBorder="1" applyAlignment="1">
      <alignment horizontal="center" vertical="center" wrapText="1"/>
    </xf>
    <xf numFmtId="0" fontId="12" fillId="0" borderId="3" xfId="285" applyBorder="1" applyAlignment="1">
      <alignment horizontal="center" vertical="center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13" xfId="285" applyFont="1" applyFill="1" applyBorder="1" applyAlignment="1">
      <alignment horizontal="center" vertical="center" wrapText="1"/>
    </xf>
    <xf numFmtId="0" fontId="12" fillId="0" borderId="27" xfId="285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77" fillId="0" borderId="0" xfId="285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center" vertical="center" wrapText="1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externalLink" Target="externalLinks/externalLink37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7"/>
  <sheetViews>
    <sheetView view="pageBreakPreview" topLeftCell="A31" zoomScale="75" zoomScaleNormal="75" workbookViewId="0">
      <selection activeCell="S17" sqref="S17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334"/>
      <c r="B1" s="334"/>
      <c r="C1" s="2"/>
      <c r="D1" s="2"/>
      <c r="E1" s="2"/>
      <c r="F1" s="2"/>
      <c r="G1" s="2"/>
      <c r="H1" s="2"/>
    </row>
    <row r="2" spans="1:8" ht="30" customHeight="1">
      <c r="A2" s="335" t="s">
        <v>165</v>
      </c>
      <c r="B2" s="335"/>
      <c r="C2" s="335"/>
      <c r="D2" s="335"/>
      <c r="E2" s="335"/>
      <c r="F2" s="335"/>
      <c r="G2" s="335"/>
      <c r="H2" s="335"/>
    </row>
    <row r="3" spans="1:8" ht="24.75" customHeight="1">
      <c r="A3" s="335" t="s">
        <v>166</v>
      </c>
      <c r="B3" s="335"/>
      <c r="C3" s="335"/>
      <c r="D3" s="335"/>
      <c r="E3" s="335"/>
      <c r="F3" s="335"/>
      <c r="G3" s="335"/>
      <c r="H3" s="335"/>
    </row>
    <row r="4" spans="1:8" ht="18.75">
      <c r="A4" s="335" t="s">
        <v>556</v>
      </c>
      <c r="B4" s="335"/>
      <c r="C4" s="335"/>
      <c r="D4" s="335"/>
      <c r="E4" s="335"/>
      <c r="F4" s="335"/>
      <c r="G4" s="335"/>
      <c r="H4" s="335"/>
    </row>
    <row r="5" spans="1:8" ht="15">
      <c r="A5" s="336" t="s">
        <v>277</v>
      </c>
      <c r="B5" s="336"/>
      <c r="C5" s="336"/>
      <c r="D5" s="336"/>
      <c r="E5" s="336"/>
      <c r="F5" s="336"/>
      <c r="G5" s="336"/>
      <c r="H5" s="336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335" t="s">
        <v>144</v>
      </c>
      <c r="B7" s="335"/>
      <c r="C7" s="335"/>
      <c r="D7" s="335"/>
      <c r="E7" s="335"/>
      <c r="F7" s="335"/>
      <c r="G7" s="335"/>
      <c r="H7" s="335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337" t="s">
        <v>193</v>
      </c>
      <c r="B9" s="338" t="s">
        <v>12</v>
      </c>
      <c r="C9" s="340" t="s">
        <v>474</v>
      </c>
      <c r="D9" s="340"/>
      <c r="E9" s="339" t="s">
        <v>529</v>
      </c>
      <c r="F9" s="339"/>
      <c r="G9" s="339"/>
      <c r="H9" s="339"/>
    </row>
    <row r="10" spans="1:8" ht="75" customHeight="1">
      <c r="A10" s="337"/>
      <c r="B10" s="338"/>
      <c r="C10" s="288" t="s">
        <v>557</v>
      </c>
      <c r="D10" s="6" t="s">
        <v>558</v>
      </c>
      <c r="E10" s="47" t="s">
        <v>177</v>
      </c>
      <c r="F10" s="47" t="s">
        <v>169</v>
      </c>
      <c r="G10" s="47" t="s">
        <v>188</v>
      </c>
      <c r="H10" s="47" t="s">
        <v>189</v>
      </c>
    </row>
    <row r="11" spans="1:8" ht="14.25" customHeight="1">
      <c r="A11" s="92">
        <v>1</v>
      </c>
      <c r="B11" s="90">
        <v>2</v>
      </c>
      <c r="C11" s="92">
        <v>3</v>
      </c>
      <c r="D11" s="92">
        <v>4</v>
      </c>
      <c r="E11" s="92">
        <v>5</v>
      </c>
      <c r="F11" s="90">
        <v>6</v>
      </c>
      <c r="G11" s="92">
        <v>7</v>
      </c>
      <c r="H11" s="90">
        <v>8</v>
      </c>
    </row>
    <row r="12" spans="1:8" ht="34.5" customHeight="1">
      <c r="A12" s="341" t="s">
        <v>77</v>
      </c>
      <c r="B12" s="341"/>
      <c r="C12" s="341"/>
      <c r="D12" s="341"/>
      <c r="E12" s="341"/>
      <c r="F12" s="341"/>
      <c r="G12" s="341"/>
      <c r="H12" s="341"/>
    </row>
    <row r="13" spans="1:8" ht="46.5" customHeight="1">
      <c r="A13" s="59" t="s">
        <v>145</v>
      </c>
      <c r="B13" s="90">
        <f>'1. Фін результат'!B7</f>
        <v>1000</v>
      </c>
      <c r="C13" s="86">
        <f>'1. Фін результат'!C7</f>
        <v>2079</v>
      </c>
      <c r="D13" s="86">
        <f>'1. Фін результат'!D7</f>
        <v>1728</v>
      </c>
      <c r="E13" s="86">
        <v>790</v>
      </c>
      <c r="F13" s="86">
        <v>453</v>
      </c>
      <c r="G13" s="86">
        <f>F13-E13</f>
        <v>-337</v>
      </c>
      <c r="H13" s="87">
        <f>-F13/E13*100</f>
        <v>-57.341772151898731</v>
      </c>
    </row>
    <row r="14" spans="1:8" ht="40.5" customHeight="1">
      <c r="A14" s="59" t="s">
        <v>125</v>
      </c>
      <c r="B14" s="90">
        <f>'1. Фін результат'!B8</f>
        <v>1010</v>
      </c>
      <c r="C14" s="86">
        <f>'1. Фін результат'!C8</f>
        <v>-1681</v>
      </c>
      <c r="D14" s="86">
        <f>'1. Фін результат'!D8</f>
        <v>-1396</v>
      </c>
      <c r="E14" s="86">
        <f>'1. Фін результат'!E8</f>
        <v>-608</v>
      </c>
      <c r="F14" s="86">
        <f>'1. Фін результат'!F8</f>
        <v>-494</v>
      </c>
      <c r="G14" s="86">
        <f t="shared" ref="G14:G25" si="0">F14-E14</f>
        <v>114</v>
      </c>
      <c r="H14" s="87">
        <f t="shared" ref="H14:H25" si="1">-F14/E14*100</f>
        <v>-81.25</v>
      </c>
    </row>
    <row r="15" spans="1:8" ht="32.25" customHeight="1">
      <c r="A15" s="60" t="s">
        <v>178</v>
      </c>
      <c r="B15" s="90">
        <f>'1. Фін результат'!B17</f>
        <v>1020</v>
      </c>
      <c r="C15" s="225">
        <f>'1. Фін результат'!C17</f>
        <v>398</v>
      </c>
      <c r="D15" s="225">
        <f>'1. Фін результат'!D17</f>
        <v>332</v>
      </c>
      <c r="E15" s="225">
        <f>'1. Фін результат'!E17</f>
        <v>185</v>
      </c>
      <c r="F15" s="225">
        <f>'1. Фін результат'!F17</f>
        <v>115</v>
      </c>
      <c r="G15" s="225">
        <f t="shared" si="0"/>
        <v>-70</v>
      </c>
      <c r="H15" s="87">
        <f t="shared" si="1"/>
        <v>-62.162162162162161</v>
      </c>
    </row>
    <row r="16" spans="1:8" ht="27.75" customHeight="1">
      <c r="A16" s="59" t="s">
        <v>102</v>
      </c>
      <c r="B16" s="90">
        <f>'1. Фін результат'!B21</f>
        <v>1040</v>
      </c>
      <c r="C16" s="86">
        <f>'1. Фін результат'!C21</f>
        <v>-111</v>
      </c>
      <c r="D16" s="86">
        <f>'1. Фін результат'!D21</f>
        <v>-144</v>
      </c>
      <c r="E16" s="86">
        <f>'1. Фін результат'!E21</f>
        <v>-55</v>
      </c>
      <c r="F16" s="86">
        <f>'1. Фін результат'!F21</f>
        <v>-55</v>
      </c>
      <c r="G16" s="86">
        <f t="shared" si="0"/>
        <v>0</v>
      </c>
      <c r="H16" s="87">
        <f t="shared" si="1"/>
        <v>-100</v>
      </c>
    </row>
    <row r="17" spans="1:8" ht="25.5" customHeight="1">
      <c r="A17" s="59" t="s">
        <v>99</v>
      </c>
      <c r="B17" s="90">
        <f>'1. Фін результат'!B44</f>
        <v>1070</v>
      </c>
      <c r="C17" s="86">
        <f>'1. Фін результат'!C44</f>
        <v>-372</v>
      </c>
      <c r="D17" s="86">
        <f>'1. Фін результат'!D44</f>
        <v>-290</v>
      </c>
      <c r="E17" s="86">
        <f>'1. Фін результат'!E44</f>
        <v>-127</v>
      </c>
      <c r="F17" s="86">
        <f>'1. Фін результат'!F44</f>
        <v>-90</v>
      </c>
      <c r="G17" s="86">
        <f t="shared" si="0"/>
        <v>37</v>
      </c>
      <c r="H17" s="87">
        <f t="shared" si="1"/>
        <v>-70.866141732283467</v>
      </c>
    </row>
    <row r="18" spans="1:8" ht="26.25" customHeight="1">
      <c r="A18" s="59" t="s">
        <v>103</v>
      </c>
      <c r="B18" s="90">
        <f>'1. Фін результат'!B75</f>
        <v>1300</v>
      </c>
      <c r="C18" s="86">
        <f>'1. Фін результат'!C75</f>
        <v>0</v>
      </c>
      <c r="D18" s="86">
        <f>'1. Фін результат'!D75</f>
        <v>0</v>
      </c>
      <c r="E18" s="86">
        <f>'1. Фін результат'!E75</f>
        <v>0</v>
      </c>
      <c r="F18" s="86">
        <f>'1. Фін результат'!F75</f>
        <v>0</v>
      </c>
      <c r="G18" s="86">
        <f t="shared" si="0"/>
        <v>0</v>
      </c>
      <c r="H18" s="87" t="e">
        <f t="shared" si="1"/>
        <v>#DIV/0!</v>
      </c>
    </row>
    <row r="19" spans="1:8" ht="47.25" customHeight="1">
      <c r="A19" s="9" t="s">
        <v>1</v>
      </c>
      <c r="B19" s="90">
        <f>'1. Фін результат'!B58</f>
        <v>1100</v>
      </c>
      <c r="C19" s="225">
        <f>'1. Фін результат'!C58</f>
        <v>-85</v>
      </c>
      <c r="D19" s="225">
        <f>'1. Фін результат'!D58</f>
        <v>-102</v>
      </c>
      <c r="E19" s="225">
        <f>'1. Фін результат'!E58</f>
        <v>3</v>
      </c>
      <c r="F19" s="225">
        <f>'1. Фін результат'!F58</f>
        <v>-30</v>
      </c>
      <c r="G19" s="225">
        <f t="shared" si="0"/>
        <v>-33</v>
      </c>
      <c r="H19" s="87">
        <f t="shared" si="1"/>
        <v>1000</v>
      </c>
    </row>
    <row r="20" spans="1:8" ht="43.5" customHeight="1">
      <c r="A20" s="62" t="s">
        <v>104</v>
      </c>
      <c r="B20" s="90">
        <f>'1. Фін результат'!B76</f>
        <v>1310</v>
      </c>
      <c r="C20" s="86">
        <f>'1. Фін результат'!C76</f>
        <v>0</v>
      </c>
      <c r="D20" s="86">
        <f>'1. Фін результат'!D76</f>
        <v>0</v>
      </c>
      <c r="E20" s="86">
        <f>'1. Фін результат'!E76</f>
        <v>0</v>
      </c>
      <c r="F20" s="86">
        <f>'1. Фін результат'!F76</f>
        <v>0</v>
      </c>
      <c r="G20" s="86">
        <f t="shared" si="0"/>
        <v>0</v>
      </c>
      <c r="H20" s="87" t="e">
        <f t="shared" si="1"/>
        <v>#DIV/0!</v>
      </c>
    </row>
    <row r="21" spans="1:8" ht="30.75" customHeight="1">
      <c r="A21" s="59" t="s">
        <v>162</v>
      </c>
      <c r="B21" s="90">
        <f>'1. Фін результат'!B77</f>
        <v>1320</v>
      </c>
      <c r="C21" s="86">
        <f>'1. Фін результат'!C77</f>
        <v>0</v>
      </c>
      <c r="D21" s="86">
        <f>'1. Фін результат'!D77</f>
        <v>0</v>
      </c>
      <c r="E21" s="86">
        <f>'1. Фін результат'!E77</f>
        <v>0</v>
      </c>
      <c r="F21" s="86">
        <f>'1. Фін результат'!F77</f>
        <v>0</v>
      </c>
      <c r="G21" s="86">
        <f t="shared" si="0"/>
        <v>0</v>
      </c>
      <c r="H21" s="87" t="e">
        <f t="shared" si="1"/>
        <v>#DIV/0!</v>
      </c>
    </row>
    <row r="22" spans="1:8" ht="29.25" customHeight="1">
      <c r="A22" s="61" t="s">
        <v>76</v>
      </c>
      <c r="B22" s="90">
        <f>'1. Фін результат'!B67</f>
        <v>1170</v>
      </c>
      <c r="C22" s="329">
        <f>'1. Фін результат'!C67</f>
        <v>-85</v>
      </c>
      <c r="D22" s="329">
        <f>'1. Фін результат'!D67</f>
        <v>-102</v>
      </c>
      <c r="E22" s="329">
        <f>'1. Фін результат'!E67</f>
        <v>3</v>
      </c>
      <c r="F22" s="329">
        <f>'1. Фін результат'!F67</f>
        <v>-30</v>
      </c>
      <c r="G22" s="329">
        <f t="shared" si="0"/>
        <v>-33</v>
      </c>
      <c r="H22" s="87">
        <f t="shared" si="1"/>
        <v>1000</v>
      </c>
    </row>
    <row r="23" spans="1:8" ht="31.5" customHeight="1">
      <c r="A23" s="7" t="s">
        <v>100</v>
      </c>
      <c r="B23" s="90">
        <f>'1. Фін результат'!B68</f>
        <v>1180</v>
      </c>
      <c r="C23" s="327" t="str">
        <f>'1. Фін результат'!C68</f>
        <v>(  )</v>
      </c>
      <c r="D23" s="327">
        <f>'1. Фін результат'!D68</f>
        <v>0</v>
      </c>
      <c r="E23" s="327" t="str">
        <f>'1. Фін результат'!E68</f>
        <v>-</v>
      </c>
      <c r="F23" s="327">
        <f>'1. Фін результат'!F68</f>
        <v>0</v>
      </c>
      <c r="G23" s="327" t="e">
        <f t="shared" si="0"/>
        <v>#VALUE!</v>
      </c>
      <c r="H23" s="87" t="e">
        <f t="shared" si="1"/>
        <v>#VALUE!</v>
      </c>
    </row>
    <row r="24" spans="1:8" ht="30.75" customHeight="1">
      <c r="A24" s="9" t="s">
        <v>159</v>
      </c>
      <c r="B24" s="90">
        <f>'1. Фін результат'!B70</f>
        <v>1200</v>
      </c>
      <c r="C24" s="329">
        <f>'1. Фін результат'!C70</f>
        <v>-85</v>
      </c>
      <c r="D24" s="329">
        <f>'1. Фін результат'!D70</f>
        <v>-102</v>
      </c>
      <c r="E24" s="329">
        <f>'1. Фін результат'!E70</f>
        <v>3</v>
      </c>
      <c r="F24" s="329">
        <f>'1. Фін результат'!F70</f>
        <v>-30</v>
      </c>
      <c r="G24" s="329">
        <f t="shared" si="0"/>
        <v>-33</v>
      </c>
      <c r="H24" s="87">
        <f t="shared" si="1"/>
        <v>1000</v>
      </c>
    </row>
    <row r="25" spans="1:8" ht="30.75" customHeight="1">
      <c r="A25" s="62" t="s">
        <v>160</v>
      </c>
      <c r="B25" s="90">
        <v>5010</v>
      </c>
      <c r="C25" s="328">
        <f>' V. Коефіцієнти'!D8</f>
        <v>-4.0885040885040885E-2</v>
      </c>
      <c r="D25" s="328">
        <f>' V. Коефіцієнти'!E8</f>
        <v>-7.1999999999999995E-2</v>
      </c>
      <c r="E25" s="328">
        <f>' V. Коефіцієнти'!G8</f>
        <v>-7.1999999999999995E-2</v>
      </c>
      <c r="F25" s="328">
        <f>' V. Коефіцієнти'!H8</f>
        <v>-7.5999999999999998E-2</v>
      </c>
      <c r="G25" s="86">
        <f t="shared" si="0"/>
        <v>-4.0000000000000036E-3</v>
      </c>
      <c r="H25" s="87">
        <f t="shared" si="1"/>
        <v>-105.55555555555556</v>
      </c>
    </row>
    <row r="26" spans="1:8" ht="0.75" hidden="1" customHeight="1">
      <c r="A26" s="74"/>
      <c r="B26" s="75"/>
      <c r="C26" s="76"/>
      <c r="D26" s="76"/>
      <c r="E26" s="76"/>
      <c r="F26" s="342" t="s">
        <v>167</v>
      </c>
      <c r="G26" s="342"/>
      <c r="H26" s="343"/>
    </row>
    <row r="27" spans="1:8" ht="30" customHeight="1">
      <c r="A27" s="344" t="s">
        <v>113</v>
      </c>
      <c r="B27" s="345"/>
      <c r="C27" s="345"/>
      <c r="D27" s="345"/>
      <c r="E27" s="345"/>
      <c r="F27" s="345"/>
      <c r="G27" s="345"/>
      <c r="H27" s="346"/>
    </row>
    <row r="28" spans="1:8" ht="39.75" customHeight="1">
      <c r="A28" s="62" t="s">
        <v>179</v>
      </c>
      <c r="B28" s="90">
        <f>'ІІ. Розр. з бюджетом'!B16</f>
        <v>2100</v>
      </c>
      <c r="C28" s="86">
        <f>'ІІ. Розр. з бюджетом'!C16</f>
        <v>0</v>
      </c>
      <c r="D28" s="86">
        <f>'ІІ. Розр. з бюджетом'!D16</f>
        <v>0</v>
      </c>
      <c r="E28" s="86">
        <f>'ІІ. Розр. з бюджетом'!E16</f>
        <v>1</v>
      </c>
      <c r="F28" s="86">
        <f>'ІІ. Розр. з бюджетом'!F16</f>
        <v>0</v>
      </c>
      <c r="G28" s="86">
        <f t="shared" ref="G28:G33" si="2">F28-E28</f>
        <v>-1</v>
      </c>
      <c r="H28" s="87">
        <f t="shared" ref="H28:H33" si="3">F28/E28*100</f>
        <v>0</v>
      </c>
    </row>
    <row r="29" spans="1:8" ht="31.5" customHeight="1">
      <c r="A29" s="36" t="s">
        <v>112</v>
      </c>
      <c r="B29" s="90">
        <f>'ІІ. Розр. з бюджетом'!B17</f>
        <v>2110</v>
      </c>
      <c r="C29" s="86">
        <f>'ІІ. Розр. з бюджетом'!C17</f>
        <v>0</v>
      </c>
      <c r="D29" s="86">
        <f>'ІІ. Розр. з бюджетом'!D17</f>
        <v>0</v>
      </c>
      <c r="E29" s="86">
        <f>'ІІ. Розр. з бюджетом'!E17</f>
        <v>0</v>
      </c>
      <c r="F29" s="86">
        <f>'ІІ. Розр. з бюджетом'!F17</f>
        <v>0</v>
      </c>
      <c r="G29" s="86">
        <f t="shared" si="2"/>
        <v>0</v>
      </c>
      <c r="H29" s="87" t="e">
        <f t="shared" si="3"/>
        <v>#DIV/0!</v>
      </c>
    </row>
    <row r="30" spans="1:8" ht="46.5" customHeight="1">
      <c r="A30" s="36" t="s">
        <v>256</v>
      </c>
      <c r="B30" s="90" t="s">
        <v>217</v>
      </c>
      <c r="C30" s="86">
        <f>SUM('ІІ. Розр. з бюджетом'!C18,'ІІ. Розр. з бюджетом'!C19)</f>
        <v>32</v>
      </c>
      <c r="D30" s="86">
        <f>SUM('ІІ. Розр. з бюджетом'!D18,'ІІ. Розр. з бюджетом'!D19)</f>
        <v>27</v>
      </c>
      <c r="E30" s="86">
        <f>SUM('ІІ. Розр. з бюджетом'!E18,'ІІ. Розр. з бюджетом'!E19)</f>
        <v>16</v>
      </c>
      <c r="F30" s="86">
        <f>SUM('ІІ. Розр. з бюджетом'!F18,'ІІ. Розр. з бюджетом'!F19)</f>
        <v>6.2</v>
      </c>
      <c r="G30" s="86">
        <f t="shared" si="2"/>
        <v>-9.8000000000000007</v>
      </c>
      <c r="H30" s="87">
        <f t="shared" si="3"/>
        <v>38.75</v>
      </c>
    </row>
    <row r="31" spans="1:8" ht="53.25" customHeight="1">
      <c r="A31" s="62" t="s">
        <v>245</v>
      </c>
      <c r="B31" s="90">
        <f>'ІІ. Розр. з бюджетом'!B20</f>
        <v>2140</v>
      </c>
      <c r="C31" s="86">
        <f>'ІІ. Розр. з бюджетом'!C20</f>
        <v>65</v>
      </c>
      <c r="D31" s="86">
        <f>'ІІ. Розр. з бюджетом'!D20</f>
        <v>52</v>
      </c>
      <c r="E31" s="86">
        <f>'ІІ. Розр. з бюджетом'!E20</f>
        <v>29</v>
      </c>
      <c r="F31" s="86">
        <f>'ІІ. Розр. з бюджетом'!F20</f>
        <v>18</v>
      </c>
      <c r="G31" s="86">
        <f t="shared" si="2"/>
        <v>-11</v>
      </c>
      <c r="H31" s="87">
        <f t="shared" si="3"/>
        <v>62.068965517241381</v>
      </c>
    </row>
    <row r="32" spans="1:8" ht="39" customHeight="1">
      <c r="A32" s="62" t="s">
        <v>69</v>
      </c>
      <c r="B32" s="90">
        <f>'ІІ. Розр. з бюджетом'!B30</f>
        <v>2150</v>
      </c>
      <c r="C32" s="86">
        <f>'ІІ. Розр. з бюджетом'!C30</f>
        <v>68</v>
      </c>
      <c r="D32" s="86">
        <f>'ІІ. Розр. з бюджетом'!D30</f>
        <v>68</v>
      </c>
      <c r="E32" s="86">
        <f>'ІІ. Розр. з бюджетом'!E30</f>
        <v>26</v>
      </c>
      <c r="F32" s="86">
        <f>'ІІ. Розр. з бюджетом'!F30</f>
        <v>22.5</v>
      </c>
      <c r="G32" s="86">
        <f t="shared" si="2"/>
        <v>-3.5</v>
      </c>
      <c r="H32" s="87">
        <f t="shared" si="3"/>
        <v>86.538461538461547</v>
      </c>
    </row>
    <row r="33" spans="1:8" ht="30" customHeight="1">
      <c r="A33" s="61" t="s">
        <v>180</v>
      </c>
      <c r="B33" s="90">
        <f>'ІІ. Розр. з бюджетом'!B31</f>
        <v>2200</v>
      </c>
      <c r="C33" s="225">
        <f>'ІІ. Розр. з бюджетом'!C31</f>
        <v>165</v>
      </c>
      <c r="D33" s="225">
        <f>'ІІ. Розр. з бюджетом'!D31</f>
        <v>147</v>
      </c>
      <c r="E33" s="225">
        <f>'ІІ. Розр. з бюджетом'!E31</f>
        <v>72</v>
      </c>
      <c r="F33" s="225">
        <f>'ІІ. Розр. з бюджетом'!F31</f>
        <v>46.7</v>
      </c>
      <c r="G33" s="225">
        <f t="shared" si="2"/>
        <v>-25.299999999999997</v>
      </c>
      <c r="H33" s="87">
        <f t="shared" si="3"/>
        <v>64.861111111111114</v>
      </c>
    </row>
    <row r="34" spans="1:8" ht="33" customHeight="1">
      <c r="A34" s="344" t="s">
        <v>111</v>
      </c>
      <c r="B34" s="345"/>
      <c r="C34" s="345"/>
      <c r="D34" s="345"/>
      <c r="E34" s="345"/>
      <c r="F34" s="345"/>
      <c r="G34" s="345"/>
      <c r="H34" s="346"/>
    </row>
    <row r="35" spans="1:8" ht="33.75" customHeight="1">
      <c r="A35" s="7" t="s">
        <v>105</v>
      </c>
      <c r="B35" s="92">
        <v>3600</v>
      </c>
      <c r="C35" s="86">
        <f>'ІІІ. Рух грош. коштів'!C70</f>
        <v>40</v>
      </c>
      <c r="D35" s="86">
        <f>'ІІІ. Рух грош. коштів'!D70</f>
        <v>22</v>
      </c>
      <c r="E35" s="86">
        <f>'ІІІ. Рух грош. коштів'!E70</f>
        <v>41</v>
      </c>
      <c r="F35" s="86">
        <f>'ІІІ. Рух грош. коштів'!F70</f>
        <v>1</v>
      </c>
      <c r="G35" s="86">
        <f>'[37]ІІІ. Рух грош. коштів'!F60</f>
        <v>0</v>
      </c>
      <c r="H35" s="87">
        <f>F35/E35*100</f>
        <v>2.4390243902439024</v>
      </c>
    </row>
    <row r="36" spans="1:8" ht="27.75" customHeight="1">
      <c r="A36" s="7" t="s">
        <v>369</v>
      </c>
      <c r="B36" s="92">
        <v>3620</v>
      </c>
      <c r="C36" s="86">
        <f>'ІІІ. Рух грош. коштів'!C72</f>
        <v>2</v>
      </c>
      <c r="D36" s="86">
        <f>'ІІІ. Рух грош. коштів'!D72</f>
        <v>2</v>
      </c>
      <c r="E36" s="86">
        <f>'ІІІ. Рух грош. коштів'!E72</f>
        <v>42</v>
      </c>
      <c r="F36" s="86">
        <f>'ІІІ. Рух грош. коштів'!F72</f>
        <v>2</v>
      </c>
      <c r="G36" s="86">
        <f>'[37]ІІІ. Рух грош. коштів'!F62</f>
        <v>0</v>
      </c>
      <c r="H36" s="87">
        <f>F36/E36*100</f>
        <v>4.7619047619047619</v>
      </c>
    </row>
    <row r="37" spans="1:8" ht="30.75" customHeight="1">
      <c r="A37" s="9" t="s">
        <v>26</v>
      </c>
      <c r="B37" s="92">
        <v>3630</v>
      </c>
      <c r="C37" s="225">
        <f>'ІІІ. Рух грош. коштів'!C73</f>
        <v>38</v>
      </c>
      <c r="D37" s="225">
        <f>'ІІІ. Рух грош. коштів'!D73</f>
        <v>-20</v>
      </c>
      <c r="E37" s="225">
        <f>'ІІІ. Рух грош. коштів'!E73</f>
        <v>1</v>
      </c>
      <c r="F37" s="225">
        <f>'ІІІ. Рух грош. коштів'!F73</f>
        <v>1</v>
      </c>
      <c r="G37" s="225">
        <f>'[37]ІІІ. Рух грош. коштів'!F63</f>
        <v>0</v>
      </c>
      <c r="H37" s="87">
        <f>F37/E37*100</f>
        <v>100</v>
      </c>
    </row>
    <row r="38" spans="1:8" ht="33" customHeight="1">
      <c r="A38" s="349" t="s">
        <v>150</v>
      </c>
      <c r="B38" s="350"/>
      <c r="C38" s="350"/>
      <c r="D38" s="350"/>
      <c r="E38" s="350"/>
      <c r="F38" s="350"/>
      <c r="G38" s="350"/>
      <c r="H38" s="350"/>
    </row>
    <row r="39" spans="1:8" ht="27.75" customHeight="1">
      <c r="A39" s="62" t="s">
        <v>149</v>
      </c>
      <c r="B39" s="92">
        <f>'IV. Кап. інвестиції'!B8</f>
        <v>4000</v>
      </c>
      <c r="C39" s="86">
        <f>'IV. Кап. інвестиції'!C8</f>
        <v>0</v>
      </c>
      <c r="D39" s="86">
        <f>'IV. Кап. інвестиції'!D8</f>
        <v>0</v>
      </c>
      <c r="E39" s="86">
        <f>'IV. Кап. інвестиції'!E8</f>
        <v>0</v>
      </c>
      <c r="F39" s="86">
        <f>'IV. Кап. інвестиції'!F8</f>
        <v>0</v>
      </c>
      <c r="G39" s="86">
        <f>F39-E39</f>
        <v>0</v>
      </c>
      <c r="H39" s="87" t="e">
        <f>F39/E39*100</f>
        <v>#DIV/0!</v>
      </c>
    </row>
    <row r="40" spans="1:8" ht="27" customHeight="1">
      <c r="A40" s="351" t="s">
        <v>153</v>
      </c>
      <c r="B40" s="351"/>
      <c r="C40" s="351"/>
      <c r="D40" s="351"/>
      <c r="E40" s="351"/>
      <c r="F40" s="351"/>
      <c r="G40" s="351"/>
      <c r="H40" s="351"/>
    </row>
    <row r="41" spans="1:8" ht="26.25" customHeight="1">
      <c r="A41" s="62" t="s">
        <v>123</v>
      </c>
      <c r="B41" s="92">
        <v>5000</v>
      </c>
      <c r="C41" s="328">
        <f>' V. Коефіцієнти'!D7</f>
        <v>9.2999999999999999E-2</v>
      </c>
      <c r="D41" s="328">
        <f>' V. Коефіцієнти'!E7</f>
        <v>-3.9E-2</v>
      </c>
      <c r="E41" s="328">
        <f>' V. Коефіцієнти'!F7</f>
        <v>4.0000000000000001E-3</v>
      </c>
      <c r="F41" s="328">
        <f>' V. Коефіцієнти'!G7</f>
        <v>-3.9E-2</v>
      </c>
      <c r="G41" s="328">
        <f>F41-E41</f>
        <v>-4.2999999999999997E-2</v>
      </c>
      <c r="H41" s="87">
        <f>F41/E41*100</f>
        <v>-975</v>
      </c>
    </row>
    <row r="42" spans="1:8" ht="25.5" customHeight="1">
      <c r="A42" s="62" t="s">
        <v>161</v>
      </c>
      <c r="B42" s="92">
        <v>5100</v>
      </c>
      <c r="C42" s="328">
        <f>' V. Коефіцієнти'!D10</f>
        <v>5.9720000000000004</v>
      </c>
      <c r="D42" s="328">
        <f>' V. Коефіцієнти'!E10</f>
        <v>2.6680000000000001</v>
      </c>
      <c r="E42" s="328">
        <f>' V. Коефіцієнти'!F10</f>
        <v>4.1890000000000001</v>
      </c>
      <c r="F42" s="328">
        <f>' V. Коефіцієнти'!G10</f>
        <v>2.6680000000000001</v>
      </c>
      <c r="G42" s="328">
        <f>F42-E42</f>
        <v>-1.5209999999999999</v>
      </c>
      <c r="H42" s="87">
        <f>F42/E42*100</f>
        <v>63.690618285987114</v>
      </c>
    </row>
    <row r="43" spans="1:8" ht="26.25" customHeight="1">
      <c r="A43" s="226" t="s">
        <v>368</v>
      </c>
      <c r="B43" s="156">
        <v>5120</v>
      </c>
      <c r="C43" s="328">
        <f>' V. Коефіцієнти'!D12</f>
        <v>16.399999999999999</v>
      </c>
      <c r="D43" s="328">
        <f>' V. Коефіцієнти'!E12</f>
        <v>1.7</v>
      </c>
      <c r="E43" s="328">
        <f>' V. Коефіцієнти'!F12</f>
        <v>1.7</v>
      </c>
      <c r="F43" s="328">
        <f>' V. Коефіцієнти'!G12</f>
        <v>1.7</v>
      </c>
      <c r="G43" s="328">
        <f>F43-E43</f>
        <v>0</v>
      </c>
      <c r="H43" s="87">
        <f>F43/E43*100</f>
        <v>100</v>
      </c>
    </row>
    <row r="44" spans="1:8" ht="31.5" customHeight="1">
      <c r="A44" s="344" t="s">
        <v>152</v>
      </c>
      <c r="B44" s="345"/>
      <c r="C44" s="345"/>
      <c r="D44" s="345"/>
      <c r="E44" s="345"/>
      <c r="F44" s="345"/>
      <c r="G44" s="345"/>
      <c r="H44" s="346"/>
    </row>
    <row r="45" spans="1:8" ht="31.5" customHeight="1">
      <c r="A45" s="62" t="s">
        <v>106</v>
      </c>
      <c r="B45" s="92">
        <v>6000</v>
      </c>
      <c r="C45" s="82">
        <v>635</v>
      </c>
      <c r="D45" s="82">
        <v>634</v>
      </c>
      <c r="E45" s="82">
        <v>636</v>
      </c>
      <c r="F45" s="82">
        <v>634</v>
      </c>
      <c r="G45" s="86">
        <f t="shared" ref="G45:G54" si="4">F45-E45</f>
        <v>-2</v>
      </c>
      <c r="H45" s="87">
        <f>F45/E45*100</f>
        <v>99.685534591194966</v>
      </c>
    </row>
    <row r="46" spans="1:8" ht="26.25" customHeight="1">
      <c r="A46" s="62" t="s">
        <v>107</v>
      </c>
      <c r="B46" s="92">
        <v>6010</v>
      </c>
      <c r="C46" s="82">
        <v>280</v>
      </c>
      <c r="D46" s="82">
        <v>217</v>
      </c>
      <c r="E46" s="82">
        <v>324</v>
      </c>
      <c r="F46" s="82">
        <v>217</v>
      </c>
      <c r="G46" s="86">
        <v>284</v>
      </c>
      <c r="H46" s="87">
        <f t="shared" ref="H46:H54" si="5">F46/E46*100</f>
        <v>66.975308641975303</v>
      </c>
    </row>
    <row r="47" spans="1:8" ht="20.25" customHeight="1">
      <c r="A47" s="93" t="s">
        <v>183</v>
      </c>
      <c r="B47" s="92">
        <v>6020</v>
      </c>
      <c r="C47" s="105">
        <v>2</v>
      </c>
      <c r="D47" s="105">
        <v>2</v>
      </c>
      <c r="E47" s="105">
        <v>2</v>
      </c>
      <c r="F47" s="105">
        <v>2</v>
      </c>
      <c r="G47" s="106">
        <f t="shared" si="4"/>
        <v>0</v>
      </c>
      <c r="H47" s="87">
        <f t="shared" si="5"/>
        <v>100</v>
      </c>
    </row>
    <row r="48" spans="1:8" ht="27.75" customHeight="1">
      <c r="A48" s="61" t="s">
        <v>181</v>
      </c>
      <c r="B48" s="92">
        <v>6030</v>
      </c>
      <c r="C48" s="227">
        <v>915</v>
      </c>
      <c r="D48" s="227">
        <v>851</v>
      </c>
      <c r="E48" s="227">
        <v>960</v>
      </c>
      <c r="F48" s="227">
        <v>851</v>
      </c>
      <c r="G48" s="225">
        <v>919</v>
      </c>
      <c r="H48" s="87">
        <f t="shared" si="5"/>
        <v>88.645833333333329</v>
      </c>
    </row>
    <row r="49" spans="1:8" ht="24.75" customHeight="1">
      <c r="A49" s="62" t="s">
        <v>121</v>
      </c>
      <c r="B49" s="92">
        <v>6040</v>
      </c>
      <c r="C49" s="82"/>
      <c r="D49" s="82"/>
      <c r="E49" s="82"/>
      <c r="F49" s="82"/>
      <c r="G49" s="86">
        <f t="shared" si="4"/>
        <v>0</v>
      </c>
      <c r="H49" s="87" t="e">
        <f t="shared" si="5"/>
        <v>#DIV/0!</v>
      </c>
    </row>
    <row r="50" spans="1:8" ht="28.5" customHeight="1">
      <c r="A50" s="62" t="s">
        <v>122</v>
      </c>
      <c r="B50" s="92">
        <v>6050</v>
      </c>
      <c r="C50" s="82">
        <v>173</v>
      </c>
      <c r="D50" s="82">
        <v>232</v>
      </c>
      <c r="E50" s="82">
        <v>185</v>
      </c>
      <c r="F50" s="82">
        <v>232</v>
      </c>
      <c r="G50" s="86">
        <f t="shared" si="4"/>
        <v>47</v>
      </c>
      <c r="H50" s="87">
        <f t="shared" si="5"/>
        <v>125.40540540540542</v>
      </c>
    </row>
    <row r="51" spans="1:8" ht="29.25" customHeight="1">
      <c r="A51" s="61" t="s">
        <v>182</v>
      </c>
      <c r="B51" s="92">
        <v>6060</v>
      </c>
      <c r="C51" s="225">
        <v>173</v>
      </c>
      <c r="D51" s="225">
        <v>232</v>
      </c>
      <c r="E51" s="225">
        <v>180</v>
      </c>
      <c r="F51" s="225">
        <v>232</v>
      </c>
      <c r="G51" s="225">
        <f t="shared" si="4"/>
        <v>52</v>
      </c>
      <c r="H51" s="87">
        <f t="shared" si="5"/>
        <v>128.88888888888889</v>
      </c>
    </row>
    <row r="52" spans="1:8" ht="27" customHeight="1">
      <c r="A52" s="62" t="s">
        <v>184</v>
      </c>
      <c r="B52" s="92">
        <v>6070</v>
      </c>
      <c r="C52" s="82"/>
      <c r="D52" s="82"/>
      <c r="E52" s="82"/>
      <c r="F52" s="82"/>
      <c r="G52" s="86">
        <f t="shared" si="4"/>
        <v>0</v>
      </c>
      <c r="H52" s="87" t="e">
        <f t="shared" si="5"/>
        <v>#DIV/0!</v>
      </c>
    </row>
    <row r="53" spans="1:8" ht="24.75" customHeight="1">
      <c r="A53" s="62" t="s">
        <v>185</v>
      </c>
      <c r="B53" s="92">
        <v>6080</v>
      </c>
      <c r="C53" s="82"/>
      <c r="D53" s="82"/>
      <c r="E53" s="82"/>
      <c r="F53" s="82"/>
      <c r="G53" s="86">
        <f t="shared" si="4"/>
        <v>0</v>
      </c>
      <c r="H53" s="87" t="e">
        <f t="shared" si="5"/>
        <v>#DIV/0!</v>
      </c>
    </row>
    <row r="54" spans="1:8" ht="32.25" customHeight="1">
      <c r="A54" s="61" t="s">
        <v>108</v>
      </c>
      <c r="B54" s="156">
        <v>6090</v>
      </c>
      <c r="C54" s="227">
        <v>742</v>
      </c>
      <c r="D54" s="227">
        <v>619</v>
      </c>
      <c r="E54" s="227">
        <v>775</v>
      </c>
      <c r="F54" s="227">
        <v>619</v>
      </c>
      <c r="G54" s="225">
        <f t="shared" si="4"/>
        <v>-156</v>
      </c>
      <c r="H54" s="87">
        <f t="shared" si="5"/>
        <v>79.870967741935488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94" t="s">
        <v>520</v>
      </c>
      <c r="B56" s="348" t="s">
        <v>257</v>
      </c>
      <c r="C56" s="348"/>
      <c r="D56" s="155"/>
      <c r="E56" s="96"/>
      <c r="F56" s="352" t="s">
        <v>490</v>
      </c>
      <c r="G56" s="352"/>
      <c r="H56" s="352"/>
    </row>
    <row r="57" spans="1:8" ht="15">
      <c r="A57" s="97" t="s">
        <v>64</v>
      </c>
      <c r="B57" s="98"/>
      <c r="C57" s="97" t="s">
        <v>65</v>
      </c>
      <c r="D57" s="97"/>
      <c r="E57" s="98"/>
      <c r="F57" s="347" t="s">
        <v>172</v>
      </c>
      <c r="G57" s="347"/>
      <c r="H57" s="347"/>
    </row>
  </sheetData>
  <mergeCells count="20">
    <mergeCell ref="A27:H27"/>
    <mergeCell ref="A34:H34"/>
    <mergeCell ref="F57:H57"/>
    <mergeCell ref="B56:C56"/>
    <mergeCell ref="A38:H38"/>
    <mergeCell ref="A40:H40"/>
    <mergeCell ref="A44:H44"/>
    <mergeCell ref="F56:H56"/>
    <mergeCell ref="A9:A10"/>
    <mergeCell ref="B9:B10"/>
    <mergeCell ref="E9:H9"/>
    <mergeCell ref="C9:D9"/>
    <mergeCell ref="A12:H12"/>
    <mergeCell ref="F26:H26"/>
    <mergeCell ref="A1:B1"/>
    <mergeCell ref="A2:H2"/>
    <mergeCell ref="A3:H3"/>
    <mergeCell ref="A4:H4"/>
    <mergeCell ref="A5:H5"/>
    <mergeCell ref="A7:H7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G21"/>
  <sheetViews>
    <sheetView topLeftCell="A19" workbookViewId="0">
      <selection activeCell="J5" sqref="J5"/>
    </sheetView>
  </sheetViews>
  <sheetFormatPr defaultRowHeight="12.75"/>
  <cols>
    <col min="1" max="1" width="36.42578125" customWidth="1"/>
    <col min="2" max="2" width="11.140625" customWidth="1"/>
    <col min="3" max="3" width="10.5703125" customWidth="1"/>
    <col min="4" max="4" width="11.7109375" customWidth="1"/>
    <col min="5" max="5" width="11.140625" customWidth="1"/>
    <col min="6" max="6" width="10.140625" customWidth="1"/>
    <col min="7" max="7" width="13.28515625" customWidth="1"/>
  </cols>
  <sheetData>
    <row r="1" spans="1:7" ht="45" customHeight="1">
      <c r="A1" s="254"/>
      <c r="B1" s="254"/>
      <c r="C1" s="254"/>
      <c r="D1" s="254"/>
      <c r="E1" s="254"/>
      <c r="F1" s="574" t="s">
        <v>359</v>
      </c>
      <c r="G1" s="574"/>
    </row>
    <row r="2" spans="1:7" ht="48" customHeight="1">
      <c r="A2" s="575" t="s">
        <v>526</v>
      </c>
      <c r="B2" s="575"/>
      <c r="C2" s="575"/>
      <c r="D2" s="575"/>
      <c r="E2" s="575"/>
      <c r="F2" s="575"/>
      <c r="G2" s="575"/>
    </row>
    <row r="3" spans="1:7" ht="23.25" customHeight="1">
      <c r="A3" s="254" t="s">
        <v>499</v>
      </c>
      <c r="B3" s="254"/>
      <c r="C3" s="254"/>
      <c r="D3" s="254"/>
      <c r="E3" s="254"/>
      <c r="F3" s="254"/>
      <c r="G3" s="254" t="s">
        <v>282</v>
      </c>
    </row>
    <row r="4" spans="1:7" ht="18.75">
      <c r="A4" s="576" t="s">
        <v>283</v>
      </c>
      <c r="B4" s="578" t="s">
        <v>284</v>
      </c>
      <c r="C4" s="578"/>
      <c r="D4" s="578"/>
      <c r="E4" s="578"/>
      <c r="F4" s="578"/>
      <c r="G4" s="578"/>
    </row>
    <row r="5" spans="1:7" ht="44.25" customHeight="1">
      <c r="A5" s="577"/>
      <c r="B5" s="255">
        <v>2015</v>
      </c>
      <c r="C5" s="255">
        <v>2016</v>
      </c>
      <c r="D5" s="255">
        <v>2017</v>
      </c>
      <c r="E5" s="255">
        <v>2018</v>
      </c>
      <c r="F5" s="255">
        <v>2019</v>
      </c>
      <c r="G5" s="255">
        <v>2020</v>
      </c>
    </row>
    <row r="6" spans="1:7" ht="24" customHeight="1">
      <c r="A6" s="256" t="s">
        <v>285</v>
      </c>
      <c r="B6" s="255">
        <v>3058.4</v>
      </c>
      <c r="C6" s="255">
        <v>2880.9</v>
      </c>
      <c r="D6" s="255">
        <v>3054.1</v>
      </c>
      <c r="E6" s="255">
        <v>3281.9</v>
      </c>
      <c r="F6" s="255">
        <v>2795</v>
      </c>
      <c r="G6" s="255">
        <v>3180</v>
      </c>
    </row>
    <row r="7" spans="1:7" ht="27" customHeight="1">
      <c r="A7" s="256" t="s">
        <v>194</v>
      </c>
      <c r="B7" s="255">
        <v>3015</v>
      </c>
      <c r="C7" s="255">
        <v>2826.7</v>
      </c>
      <c r="D7" s="255">
        <v>3045.5</v>
      </c>
      <c r="E7" s="255">
        <v>3278.6</v>
      </c>
      <c r="F7" s="255">
        <v>2901</v>
      </c>
      <c r="G7" s="255">
        <v>3170</v>
      </c>
    </row>
    <row r="8" spans="1:7" ht="29.25" customHeight="1">
      <c r="A8" s="256" t="s">
        <v>286</v>
      </c>
      <c r="B8" s="255">
        <v>43.4</v>
      </c>
      <c r="C8" s="255">
        <f>C6-C7</f>
        <v>54.200000000000273</v>
      </c>
      <c r="D8" s="255">
        <f>D6-D7</f>
        <v>8.5999999999999091</v>
      </c>
      <c r="E8" s="255">
        <f>E6-E7</f>
        <v>3.3000000000001819</v>
      </c>
      <c r="F8" s="255">
        <f>F6-F7</f>
        <v>-106</v>
      </c>
      <c r="G8" s="255">
        <f>G6-G7</f>
        <v>10</v>
      </c>
    </row>
    <row r="9" spans="1:7" ht="32.25" customHeight="1">
      <c r="A9" s="256" t="s">
        <v>287</v>
      </c>
      <c r="B9" s="255"/>
      <c r="C9" s="255"/>
      <c r="D9" s="255"/>
      <c r="E9" s="255"/>
      <c r="F9" s="255"/>
      <c r="G9" s="255"/>
    </row>
    <row r="10" spans="1:7" ht="47.25" customHeight="1">
      <c r="A10" s="256" t="s">
        <v>288</v>
      </c>
      <c r="B10" s="255">
        <v>123.2</v>
      </c>
      <c r="C10" s="255">
        <v>231.6</v>
      </c>
      <c r="D10" s="255">
        <v>249</v>
      </c>
      <c r="E10" s="255">
        <v>165</v>
      </c>
      <c r="F10" s="284">
        <v>56</v>
      </c>
      <c r="G10" s="284">
        <v>183</v>
      </c>
    </row>
    <row r="11" spans="1:7" ht="46.5" customHeight="1">
      <c r="A11" s="256" t="s">
        <v>330</v>
      </c>
      <c r="B11" s="255">
        <v>5.7</v>
      </c>
      <c r="C11" s="255">
        <v>9.3000000000000007</v>
      </c>
      <c r="D11" s="255">
        <v>10.199999999999999</v>
      </c>
      <c r="E11" s="255">
        <v>5.4</v>
      </c>
      <c r="F11" s="257">
        <v>1.9</v>
      </c>
      <c r="G11" s="257">
        <v>3.6</v>
      </c>
    </row>
    <row r="12" spans="1:7" ht="43.5" customHeight="1">
      <c r="A12" s="256" t="s">
        <v>331</v>
      </c>
      <c r="B12" s="255">
        <v>182.8</v>
      </c>
      <c r="C12" s="255">
        <v>211.4</v>
      </c>
      <c r="D12" s="255">
        <v>220.2</v>
      </c>
      <c r="E12" s="255">
        <v>116</v>
      </c>
      <c r="F12" s="257">
        <v>176.9</v>
      </c>
      <c r="G12" s="257">
        <v>192.9</v>
      </c>
    </row>
    <row r="13" spans="1:7" ht="41.25" customHeight="1">
      <c r="A13" s="258" t="s">
        <v>332</v>
      </c>
      <c r="B13" s="255">
        <v>12</v>
      </c>
      <c r="C13" s="255">
        <v>11</v>
      </c>
      <c r="D13" s="255">
        <v>10</v>
      </c>
      <c r="E13" s="255">
        <v>9</v>
      </c>
      <c r="F13" s="255">
        <v>8</v>
      </c>
      <c r="G13" s="255">
        <v>8</v>
      </c>
    </row>
    <row r="14" spans="1:7" ht="33.75" customHeight="1">
      <c r="A14" s="259" t="s">
        <v>461</v>
      </c>
      <c r="B14" s="260">
        <v>9</v>
      </c>
      <c r="C14" s="260">
        <v>8</v>
      </c>
      <c r="D14" s="260">
        <v>8</v>
      </c>
      <c r="E14" s="260">
        <v>7</v>
      </c>
      <c r="F14" s="260">
        <v>8</v>
      </c>
      <c r="G14" s="260">
        <v>8</v>
      </c>
    </row>
    <row r="15" spans="1:7" ht="51" customHeight="1">
      <c r="A15" s="258" t="s">
        <v>333</v>
      </c>
      <c r="B15" s="260">
        <v>11</v>
      </c>
      <c r="C15" s="260">
        <v>11</v>
      </c>
      <c r="D15" s="260">
        <v>11</v>
      </c>
      <c r="E15" s="260">
        <v>11</v>
      </c>
      <c r="F15" s="260">
        <v>11</v>
      </c>
      <c r="G15" s="260">
        <v>11</v>
      </c>
    </row>
    <row r="16" spans="1:7" ht="35.25" customHeight="1">
      <c r="A16" s="573" t="s">
        <v>289</v>
      </c>
      <c r="B16" s="573"/>
      <c r="C16" s="573"/>
      <c r="D16" s="573"/>
      <c r="E16" s="573"/>
      <c r="F16" s="573"/>
      <c r="G16" s="573"/>
    </row>
    <row r="18" spans="1:4" ht="18.75">
      <c r="A18" s="281" t="s">
        <v>520</v>
      </c>
      <c r="D18" t="s">
        <v>487</v>
      </c>
    </row>
    <row r="19" spans="1:4" ht="18.75">
      <c r="A19" s="282"/>
    </row>
    <row r="20" spans="1:4" ht="18.75">
      <c r="A20" s="283" t="s">
        <v>293</v>
      </c>
      <c r="D20" t="s">
        <v>488</v>
      </c>
    </row>
    <row r="21" spans="1:4">
      <c r="A21" s="280"/>
    </row>
  </sheetData>
  <mergeCells count="5">
    <mergeCell ref="A16:G16"/>
    <mergeCell ref="F1:G1"/>
    <mergeCell ref="A2:G2"/>
    <mergeCell ref="A4:A5"/>
    <mergeCell ref="B4:G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24"/>
  <sheetViews>
    <sheetView topLeftCell="B7" workbookViewId="0">
      <selection activeCell="B5" sqref="B5:H5"/>
    </sheetView>
  </sheetViews>
  <sheetFormatPr defaultRowHeight="12.75"/>
  <cols>
    <col min="1" max="1" width="3.28515625" customWidth="1"/>
    <col min="2" max="2" width="16.28515625" customWidth="1"/>
    <col min="3" max="3" width="23.140625" customWidth="1"/>
    <col min="4" max="4" width="13.28515625" customWidth="1"/>
    <col min="5" max="6" width="12.28515625" customWidth="1"/>
    <col min="7" max="7" width="11.7109375" customWidth="1"/>
    <col min="8" max="8" width="12.28515625" customWidth="1"/>
    <col min="9" max="9" width="12.5703125" customWidth="1"/>
    <col min="10" max="10" width="11" customWidth="1"/>
    <col min="13" max="13" width="13.140625" customWidth="1"/>
    <col min="14" max="14" width="11.5703125" customWidth="1"/>
    <col min="15" max="15" width="11.7109375" customWidth="1"/>
  </cols>
  <sheetData>
    <row r="1" spans="1:15" ht="49.5" customHeight="1">
      <c r="A1" s="177"/>
      <c r="B1" s="181"/>
      <c r="C1" s="181"/>
      <c r="D1" s="181"/>
      <c r="E1" s="182"/>
      <c r="F1" s="182"/>
      <c r="G1" s="182"/>
      <c r="H1" s="182"/>
      <c r="I1" s="579" t="s">
        <v>364</v>
      </c>
      <c r="J1" s="579"/>
      <c r="K1" s="579"/>
      <c r="L1" s="579"/>
      <c r="M1" s="579"/>
    </row>
    <row r="2" spans="1:15" ht="55.5" customHeight="1">
      <c r="A2" s="580" t="s">
        <v>498</v>
      </c>
      <c r="B2" s="580"/>
      <c r="C2" s="580"/>
      <c r="D2" s="580"/>
      <c r="E2" s="580"/>
      <c r="F2" s="580"/>
      <c r="G2" s="580"/>
      <c r="H2" s="580"/>
      <c r="I2" s="580"/>
      <c r="J2" s="580"/>
      <c r="K2" s="580"/>
      <c r="L2" s="580"/>
      <c r="M2" s="580"/>
    </row>
    <row r="3" spans="1:15" ht="23.25" customHeight="1">
      <c r="A3" s="177"/>
      <c r="B3" s="581" t="s">
        <v>552</v>
      </c>
      <c r="C3" s="581"/>
      <c r="D3" s="581"/>
      <c r="E3" s="581"/>
      <c r="F3" s="581"/>
      <c r="G3" s="581"/>
      <c r="H3" s="581"/>
      <c r="I3" s="581"/>
      <c r="J3" s="581"/>
      <c r="K3" s="581"/>
      <c r="L3" s="581"/>
      <c r="M3" s="177"/>
    </row>
    <row r="4" spans="1:15" ht="22.5" customHeight="1">
      <c r="A4" s="177"/>
      <c r="B4" s="582" t="s">
        <v>303</v>
      </c>
      <c r="C4" s="582"/>
      <c r="D4" s="582"/>
      <c r="E4" s="582"/>
      <c r="F4" s="582"/>
      <c r="G4" s="582"/>
      <c r="H4" s="582"/>
      <c r="I4" s="183"/>
      <c r="J4" s="183"/>
      <c r="K4" s="183"/>
      <c r="L4" s="183"/>
      <c r="M4" s="177"/>
    </row>
    <row r="5" spans="1:15" ht="15">
      <c r="A5" s="177"/>
      <c r="B5" s="582" t="s">
        <v>304</v>
      </c>
      <c r="C5" s="582"/>
      <c r="D5" s="582"/>
      <c r="E5" s="582"/>
      <c r="F5" s="582"/>
      <c r="G5" s="582"/>
      <c r="H5" s="582"/>
      <c r="I5" s="183"/>
      <c r="J5" s="183"/>
      <c r="K5" s="183"/>
      <c r="L5" s="183"/>
      <c r="M5" s="177"/>
    </row>
    <row r="6" spans="1:15" ht="6.75" customHeight="1">
      <c r="A6" s="177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77"/>
    </row>
    <row r="7" spans="1:15" ht="24" customHeight="1">
      <c r="A7" s="583" t="s">
        <v>305</v>
      </c>
      <c r="B7" s="584"/>
      <c r="C7" s="584"/>
      <c r="D7" s="584"/>
      <c r="E7" s="184"/>
      <c r="F7" s="184"/>
      <c r="G7" s="184"/>
      <c r="H7" s="184"/>
      <c r="I7" s="184"/>
      <c r="J7" s="184"/>
      <c r="K7" s="184"/>
      <c r="L7" s="185"/>
      <c r="M7" s="185"/>
      <c r="O7" s="185" t="s">
        <v>282</v>
      </c>
    </row>
    <row r="8" spans="1:15" ht="28.5" customHeight="1">
      <c r="A8" s="585" t="s">
        <v>306</v>
      </c>
      <c r="B8" s="587" t="s">
        <v>307</v>
      </c>
      <c r="C8" s="587" t="s">
        <v>308</v>
      </c>
      <c r="D8" s="587" t="s">
        <v>309</v>
      </c>
      <c r="E8" s="587" t="s">
        <v>310</v>
      </c>
      <c r="F8" s="587"/>
      <c r="G8" s="587" t="s">
        <v>311</v>
      </c>
      <c r="H8" s="587"/>
      <c r="I8" s="587" t="s">
        <v>312</v>
      </c>
      <c r="J8" s="587"/>
      <c r="K8" s="587" t="s">
        <v>313</v>
      </c>
      <c r="L8" s="587"/>
      <c r="M8" s="588" t="s">
        <v>314</v>
      </c>
      <c r="N8" s="590" t="s">
        <v>315</v>
      </c>
      <c r="O8" s="591"/>
    </row>
    <row r="9" spans="1:15" ht="28.5" customHeight="1">
      <c r="A9" s="586"/>
      <c r="B9" s="587"/>
      <c r="C9" s="587"/>
      <c r="D9" s="587"/>
      <c r="E9" s="587"/>
      <c r="F9" s="587"/>
      <c r="G9" s="587"/>
      <c r="H9" s="587"/>
      <c r="I9" s="587"/>
      <c r="J9" s="587"/>
      <c r="K9" s="587"/>
      <c r="L9" s="587"/>
      <c r="M9" s="589"/>
      <c r="N9" s="592"/>
      <c r="O9" s="593"/>
    </row>
    <row r="10" spans="1:15" ht="23.25" customHeight="1">
      <c r="A10" s="586"/>
      <c r="B10" s="587"/>
      <c r="C10" s="587"/>
      <c r="D10" s="587"/>
      <c r="E10" s="188" t="s">
        <v>316</v>
      </c>
      <c r="F10" s="188" t="s">
        <v>317</v>
      </c>
      <c r="G10" s="188" t="s">
        <v>316</v>
      </c>
      <c r="H10" s="188" t="s">
        <v>317</v>
      </c>
      <c r="I10" s="188" t="s">
        <v>316</v>
      </c>
      <c r="J10" s="188" t="s">
        <v>317</v>
      </c>
      <c r="K10" s="188" t="s">
        <v>316</v>
      </c>
      <c r="L10" s="188" t="s">
        <v>317</v>
      </c>
      <c r="M10" s="186" t="s">
        <v>318</v>
      </c>
      <c r="N10" s="188" t="s">
        <v>316</v>
      </c>
      <c r="O10" s="188" t="s">
        <v>317</v>
      </c>
    </row>
    <row r="11" spans="1:15" ht="17.25" customHeight="1">
      <c r="A11" s="189">
        <v>1</v>
      </c>
      <c r="B11" s="188">
        <v>2</v>
      </c>
      <c r="C11" s="188">
        <v>3</v>
      </c>
      <c r="D11" s="188">
        <v>4</v>
      </c>
      <c r="E11" s="188">
        <v>5</v>
      </c>
      <c r="F11" s="188">
        <v>6</v>
      </c>
      <c r="G11" s="188">
        <v>7</v>
      </c>
      <c r="H11" s="188">
        <v>8</v>
      </c>
      <c r="I11" s="188">
        <v>9</v>
      </c>
      <c r="J11" s="188">
        <v>10</v>
      </c>
      <c r="K11" s="188">
        <v>11</v>
      </c>
      <c r="L11" s="188">
        <v>12</v>
      </c>
      <c r="M11" s="189">
        <v>13</v>
      </c>
      <c r="N11" s="261">
        <v>14</v>
      </c>
      <c r="O11" s="261">
        <v>15</v>
      </c>
    </row>
    <row r="12" spans="1:15" ht="9" customHeight="1">
      <c r="A12" s="191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77"/>
    </row>
    <row r="13" spans="1:15" ht="28.5" customHeight="1">
      <c r="A13" s="583" t="s">
        <v>319</v>
      </c>
      <c r="B13" s="584"/>
      <c r="C13" s="584"/>
      <c r="D13" s="584"/>
      <c r="E13" s="184"/>
      <c r="F13" s="184"/>
      <c r="G13" s="184"/>
      <c r="H13" s="184"/>
      <c r="I13" s="184"/>
      <c r="J13" s="184"/>
      <c r="K13" s="184"/>
      <c r="L13" s="185"/>
      <c r="M13" s="185"/>
      <c r="O13" s="185" t="s">
        <v>282</v>
      </c>
    </row>
    <row r="14" spans="1:15" ht="30" customHeight="1">
      <c r="A14" s="585" t="s">
        <v>306</v>
      </c>
      <c r="B14" s="587" t="s">
        <v>307</v>
      </c>
      <c r="C14" s="587" t="s">
        <v>320</v>
      </c>
      <c r="D14" s="587" t="s">
        <v>309</v>
      </c>
      <c r="E14" s="587" t="s">
        <v>310</v>
      </c>
      <c r="F14" s="587"/>
      <c r="G14" s="587" t="s">
        <v>311</v>
      </c>
      <c r="H14" s="587"/>
      <c r="I14" s="587" t="s">
        <v>312</v>
      </c>
      <c r="J14" s="587"/>
      <c r="K14" s="587" t="s">
        <v>313</v>
      </c>
      <c r="L14" s="587"/>
      <c r="M14" s="588" t="s">
        <v>314</v>
      </c>
      <c r="N14" s="590" t="s">
        <v>315</v>
      </c>
      <c r="O14" s="591"/>
    </row>
    <row r="15" spans="1:15" ht="19.5" customHeight="1">
      <c r="A15" s="586"/>
      <c r="B15" s="587"/>
      <c r="C15" s="587"/>
      <c r="D15" s="587"/>
      <c r="E15" s="587"/>
      <c r="F15" s="587"/>
      <c r="G15" s="587"/>
      <c r="H15" s="587"/>
      <c r="I15" s="587"/>
      <c r="J15" s="587"/>
      <c r="K15" s="587"/>
      <c r="L15" s="587"/>
      <c r="M15" s="589"/>
      <c r="N15" s="592"/>
      <c r="O15" s="593"/>
    </row>
    <row r="16" spans="1:15" ht="21.75" customHeight="1">
      <c r="A16" s="586"/>
      <c r="B16" s="587"/>
      <c r="C16" s="587"/>
      <c r="D16" s="587"/>
      <c r="E16" s="188" t="s">
        <v>316</v>
      </c>
      <c r="F16" s="188" t="s">
        <v>317</v>
      </c>
      <c r="G16" s="188" t="s">
        <v>316</v>
      </c>
      <c r="H16" s="188" t="s">
        <v>317</v>
      </c>
      <c r="I16" s="188" t="s">
        <v>316</v>
      </c>
      <c r="J16" s="188" t="s">
        <v>317</v>
      </c>
      <c r="K16" s="188" t="s">
        <v>316</v>
      </c>
      <c r="L16" s="188" t="s">
        <v>317</v>
      </c>
      <c r="M16" s="186" t="s">
        <v>318</v>
      </c>
      <c r="N16" s="188" t="s">
        <v>316</v>
      </c>
      <c r="O16" s="188" t="s">
        <v>317</v>
      </c>
    </row>
    <row r="17" spans="1:15">
      <c r="A17" s="189">
        <v>1</v>
      </c>
      <c r="B17" s="188">
        <v>2</v>
      </c>
      <c r="C17" s="188">
        <v>3</v>
      </c>
      <c r="D17" s="188">
        <v>4</v>
      </c>
      <c r="E17" s="188">
        <v>5</v>
      </c>
      <c r="F17" s="188">
        <v>6</v>
      </c>
      <c r="G17" s="188">
        <v>7</v>
      </c>
      <c r="H17" s="188">
        <v>8</v>
      </c>
      <c r="I17" s="188">
        <v>9</v>
      </c>
      <c r="J17" s="188">
        <v>10</v>
      </c>
      <c r="K17" s="188">
        <v>11</v>
      </c>
      <c r="L17" s="188">
        <v>12</v>
      </c>
      <c r="M17" s="189">
        <v>13</v>
      </c>
      <c r="N17" s="190">
        <v>14</v>
      </c>
      <c r="O17" s="190">
        <v>15</v>
      </c>
    </row>
    <row r="18" spans="1:15">
      <c r="A18" s="191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77"/>
    </row>
    <row r="19" spans="1:15" ht="18" customHeight="1">
      <c r="A19" s="193" t="s">
        <v>321</v>
      </c>
      <c r="B19" s="193"/>
      <c r="C19" s="193"/>
      <c r="D19" s="193"/>
      <c r="E19" s="193"/>
      <c r="F19" s="193"/>
      <c r="G19" s="194"/>
      <c r="H19" s="194"/>
      <c r="I19" s="194"/>
      <c r="J19" s="194"/>
      <c r="K19" s="194"/>
      <c r="L19" s="194"/>
      <c r="M19" s="185" t="s">
        <v>282</v>
      </c>
    </row>
    <row r="20" spans="1:15" ht="42.75" customHeight="1">
      <c r="A20" s="195" t="s">
        <v>306</v>
      </c>
      <c r="B20" s="594" t="s">
        <v>307</v>
      </c>
      <c r="C20" s="594"/>
      <c r="D20" s="594" t="s">
        <v>322</v>
      </c>
      <c r="E20" s="594"/>
      <c r="F20" s="594"/>
      <c r="G20" s="594" t="s">
        <v>309</v>
      </c>
      <c r="H20" s="594"/>
      <c r="I20" s="594" t="s">
        <v>323</v>
      </c>
      <c r="J20" s="594"/>
      <c r="K20" s="594"/>
      <c r="L20" s="587" t="s">
        <v>314</v>
      </c>
      <c r="M20" s="587"/>
    </row>
    <row r="21" spans="1:15" ht="12.75" customHeight="1">
      <c r="A21" s="187">
        <v>1</v>
      </c>
      <c r="B21" s="594">
        <v>2</v>
      </c>
      <c r="C21" s="594"/>
      <c r="D21" s="594">
        <v>3</v>
      </c>
      <c r="E21" s="594"/>
      <c r="F21" s="594"/>
      <c r="G21" s="594">
        <v>4</v>
      </c>
      <c r="H21" s="594"/>
      <c r="I21" s="594">
        <v>5</v>
      </c>
      <c r="J21" s="594"/>
      <c r="K21" s="594"/>
      <c r="L21" s="594">
        <v>6</v>
      </c>
      <c r="M21" s="594"/>
    </row>
    <row r="22" spans="1:15">
      <c r="A22" s="178"/>
      <c r="B22" s="196"/>
      <c r="C22" s="197"/>
      <c r="D22" s="197"/>
      <c r="E22" s="197"/>
      <c r="F22" s="197"/>
      <c r="G22" s="194"/>
      <c r="H22" s="194"/>
      <c r="I22" s="194"/>
      <c r="J22" s="194"/>
      <c r="K22" s="194"/>
      <c r="L22" s="194"/>
      <c r="M22" s="177"/>
    </row>
    <row r="23" spans="1:15">
      <c r="A23" s="177"/>
      <c r="B23" s="179"/>
      <c r="C23" s="179"/>
      <c r="D23" s="180"/>
      <c r="E23" s="198"/>
      <c r="F23" s="198"/>
      <c r="G23" s="180"/>
      <c r="H23" s="180"/>
      <c r="I23" s="180"/>
      <c r="J23" s="180"/>
      <c r="K23" s="180"/>
      <c r="L23" s="180"/>
      <c r="M23" s="177"/>
    </row>
    <row r="24" spans="1:15">
      <c r="A24" s="177"/>
      <c r="B24" s="180" t="s">
        <v>520</v>
      </c>
      <c r="C24" s="180"/>
      <c r="D24" s="180"/>
      <c r="E24" s="180" t="s">
        <v>489</v>
      </c>
      <c r="F24" s="180"/>
      <c r="G24" s="198"/>
      <c r="H24" s="198"/>
      <c r="I24" s="198"/>
      <c r="J24" s="198"/>
      <c r="K24" s="180" t="s">
        <v>293</v>
      </c>
      <c r="L24" s="180"/>
      <c r="M24" s="177"/>
    </row>
  </sheetData>
  <mergeCells count="37">
    <mergeCell ref="L21:M21"/>
    <mergeCell ref="B21:C21"/>
    <mergeCell ref="D21:F21"/>
    <mergeCell ref="G21:H21"/>
    <mergeCell ref="I21:K21"/>
    <mergeCell ref="M14:M15"/>
    <mergeCell ref="N14:O15"/>
    <mergeCell ref="B20:C20"/>
    <mergeCell ref="D20:F20"/>
    <mergeCell ref="G20:H20"/>
    <mergeCell ref="I20:K20"/>
    <mergeCell ref="L20:M20"/>
    <mergeCell ref="E14:F15"/>
    <mergeCell ref="G14:H15"/>
    <mergeCell ref="I14:J15"/>
    <mergeCell ref="I8:J9"/>
    <mergeCell ref="K8:L9"/>
    <mergeCell ref="M8:M9"/>
    <mergeCell ref="N8:O9"/>
    <mergeCell ref="K14:L15"/>
    <mergeCell ref="A13:D13"/>
    <mergeCell ref="A14:A16"/>
    <mergeCell ref="B14:B16"/>
    <mergeCell ref="C14:C16"/>
    <mergeCell ref="D14:D16"/>
    <mergeCell ref="A8:A10"/>
    <mergeCell ref="B8:B10"/>
    <mergeCell ref="C8:C10"/>
    <mergeCell ref="D8:D10"/>
    <mergeCell ref="E8:F9"/>
    <mergeCell ref="G8:H9"/>
    <mergeCell ref="I1:M1"/>
    <mergeCell ref="A2:M2"/>
    <mergeCell ref="B3:L3"/>
    <mergeCell ref="B4:H4"/>
    <mergeCell ref="B5:H5"/>
    <mergeCell ref="A7:D7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D16"/>
  <sheetViews>
    <sheetView workbookViewId="0">
      <selection activeCell="G23" sqref="G23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4" ht="31.5" customHeight="1">
      <c r="A1" s="181"/>
      <c r="B1" s="181"/>
      <c r="C1" s="574" t="s">
        <v>324</v>
      </c>
      <c r="D1" s="574"/>
    </row>
    <row r="2" spans="1:4" ht="75" customHeight="1">
      <c r="A2" s="580" t="s">
        <v>294</v>
      </c>
      <c r="B2" s="580"/>
      <c r="C2" s="580"/>
      <c r="D2" s="580"/>
    </row>
    <row r="3" spans="1:4" ht="20.25" customHeight="1">
      <c r="A3" s="579" t="s">
        <v>512</v>
      </c>
      <c r="B3" s="579"/>
      <c r="C3" s="579"/>
      <c r="D3" s="579"/>
    </row>
    <row r="4" spans="1:4" ht="27" customHeight="1">
      <c r="A4" s="595" t="s">
        <v>290</v>
      </c>
      <c r="B4" s="595"/>
      <c r="C4" s="595"/>
      <c r="D4" s="595"/>
    </row>
    <row r="5" spans="1:4" ht="57" customHeight="1">
      <c r="A5" s="262" t="s">
        <v>291</v>
      </c>
      <c r="B5" s="262" t="s">
        <v>292</v>
      </c>
      <c r="C5" s="262" t="s">
        <v>513</v>
      </c>
      <c r="D5" s="262" t="s">
        <v>302</v>
      </c>
    </row>
    <row r="6" spans="1:4" ht="63" customHeight="1">
      <c r="A6" s="263" t="s">
        <v>295</v>
      </c>
      <c r="B6" s="264" t="s">
        <v>502</v>
      </c>
      <c r="C6" s="264" t="s">
        <v>502</v>
      </c>
      <c r="D6" s="264"/>
    </row>
    <row r="7" spans="1:4">
      <c r="A7" s="265" t="s">
        <v>296</v>
      </c>
      <c r="B7" s="188" t="s">
        <v>502</v>
      </c>
      <c r="C7" s="266" t="s">
        <v>502</v>
      </c>
      <c r="D7" s="267"/>
    </row>
    <row r="8" spans="1:4" ht="29.25" customHeight="1">
      <c r="A8" s="265" t="s">
        <v>297</v>
      </c>
      <c r="B8" s="268" t="s">
        <v>502</v>
      </c>
      <c r="C8" s="269" t="s">
        <v>502</v>
      </c>
      <c r="D8" s="270"/>
    </row>
    <row r="9" spans="1:4" ht="34.5" customHeight="1">
      <c r="A9" s="265" t="s">
        <v>298</v>
      </c>
      <c r="B9" s="188" t="s">
        <v>502</v>
      </c>
      <c r="C9" s="266" t="s">
        <v>502</v>
      </c>
      <c r="D9" s="267"/>
    </row>
    <row r="10" spans="1:4" ht="24" customHeight="1">
      <c r="A10" s="265" t="s">
        <v>299</v>
      </c>
      <c r="B10" s="268" t="s">
        <v>502</v>
      </c>
      <c r="C10" s="269" t="s">
        <v>502</v>
      </c>
      <c r="D10" s="270"/>
    </row>
    <row r="11" spans="1:4" ht="22.5" customHeight="1">
      <c r="A11" s="265" t="s">
        <v>300</v>
      </c>
      <c r="B11" s="188" t="s">
        <v>502</v>
      </c>
      <c r="C11" s="266" t="s">
        <v>502</v>
      </c>
      <c r="D11" s="267"/>
    </row>
    <row r="12" spans="1:4" ht="50.25" customHeight="1">
      <c r="A12" s="263" t="s">
        <v>301</v>
      </c>
      <c r="B12" s="268" t="s">
        <v>502</v>
      </c>
      <c r="C12" s="269" t="s">
        <v>502</v>
      </c>
      <c r="D12" s="270"/>
    </row>
    <row r="13" spans="1:4">
      <c r="A13" s="271"/>
      <c r="B13" s="272"/>
      <c r="C13" s="273"/>
      <c r="D13" s="273"/>
    </row>
    <row r="14" spans="1:4" ht="30.75" customHeight="1">
      <c r="A14" s="274" t="s">
        <v>520</v>
      </c>
      <c r="B14" s="274"/>
      <c r="C14" s="274" t="s">
        <v>487</v>
      </c>
      <c r="D14" s="275"/>
    </row>
    <row r="16" spans="1:4">
      <c r="A16" s="275" t="s">
        <v>293</v>
      </c>
      <c r="C16" t="s">
        <v>488</v>
      </c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H1" sqref="H1"/>
    </sheetView>
  </sheetViews>
  <sheetFormatPr defaultRowHeight="12.75"/>
  <cols>
    <col min="2" max="2" width="0.28515625" customWidth="1"/>
    <col min="3" max="3" width="34.5703125" customWidth="1"/>
    <col min="4" max="4" width="21.5703125" customWidth="1"/>
    <col min="5" max="5" width="16.5703125" customWidth="1"/>
    <col min="6" max="6" width="23.5703125" customWidth="1"/>
  </cols>
  <sheetData>
    <row r="1" spans="3:7" ht="70.5" customHeight="1">
      <c r="C1" s="254"/>
      <c r="D1" s="254"/>
      <c r="E1" s="574" t="s">
        <v>360</v>
      </c>
      <c r="F1" s="574"/>
      <c r="G1" s="199"/>
    </row>
    <row r="2" spans="3:7" ht="68.25" customHeight="1">
      <c r="C2" s="596" t="s">
        <v>329</v>
      </c>
      <c r="D2" s="596"/>
      <c r="E2" s="596"/>
      <c r="F2" s="596"/>
    </row>
    <row r="3" spans="3:7">
      <c r="C3" s="276"/>
      <c r="D3" s="254"/>
      <c r="E3" s="254"/>
      <c r="F3" s="254"/>
    </row>
    <row r="4" spans="3:7" ht="107.25" customHeight="1">
      <c r="C4" s="277" t="s">
        <v>325</v>
      </c>
      <c r="D4" s="277" t="s">
        <v>326</v>
      </c>
      <c r="E4" s="277" t="s">
        <v>327</v>
      </c>
      <c r="F4" s="277" t="s">
        <v>328</v>
      </c>
    </row>
    <row r="5" spans="3:7" ht="33.75" customHeight="1">
      <c r="C5" s="278"/>
      <c r="D5" s="278"/>
      <c r="E5" s="278"/>
      <c r="F5" s="278"/>
    </row>
    <row r="6" spans="3:7" ht="27" customHeight="1">
      <c r="C6" s="278"/>
      <c r="D6" s="278"/>
      <c r="E6" s="278"/>
      <c r="F6" s="278"/>
    </row>
    <row r="7" spans="3:7" ht="28.5" customHeight="1">
      <c r="C7" s="278"/>
      <c r="D7" s="278"/>
      <c r="E7" s="278"/>
      <c r="F7" s="278"/>
    </row>
    <row r="8" spans="3:7" ht="36" customHeight="1">
      <c r="C8" s="278"/>
      <c r="D8" s="278"/>
      <c r="E8" s="278"/>
      <c r="F8" s="278"/>
    </row>
    <row r="10" spans="3:7">
      <c r="C10" s="274" t="s">
        <v>520</v>
      </c>
      <c r="E10" t="s">
        <v>487</v>
      </c>
    </row>
    <row r="12" spans="3:7">
      <c r="C12" s="275" t="s">
        <v>293</v>
      </c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10" zoomScale="75" zoomScaleNormal="60" zoomScaleSheetLayoutView="75" workbookViewId="0">
      <selection activeCell="M26" sqref="M26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463</v>
      </c>
      <c r="B1" s="18"/>
      <c r="D1" s="2"/>
      <c r="E1" s="2" t="s">
        <v>481</v>
      </c>
      <c r="F1" s="2"/>
      <c r="G1" s="2"/>
    </row>
    <row r="2" spans="1:10">
      <c r="B2" s="18"/>
      <c r="D2" s="2"/>
      <c r="E2" s="2" t="s">
        <v>471</v>
      </c>
      <c r="F2" s="2"/>
      <c r="G2" s="2"/>
    </row>
    <row r="3" spans="1:10" ht="18.75" customHeight="1">
      <c r="A3" s="356" t="s">
        <v>497</v>
      </c>
      <c r="B3" s="357"/>
      <c r="D3" s="18"/>
      <c r="E3" s="2" t="s">
        <v>472</v>
      </c>
      <c r="F3" s="2"/>
      <c r="G3" s="2"/>
    </row>
    <row r="4" spans="1:10" ht="18.75" customHeight="1">
      <c r="A4" s="21" t="s">
        <v>464</v>
      </c>
      <c r="D4" s="18"/>
      <c r="E4" s="354" t="s">
        <v>473</v>
      </c>
      <c r="F4" s="354"/>
      <c r="G4" s="354"/>
      <c r="J4" s="40"/>
    </row>
    <row r="5" spans="1:10" ht="18.75" customHeight="1">
      <c r="A5" s="285"/>
      <c r="B5" s="285"/>
      <c r="D5" s="18"/>
      <c r="E5" s="18"/>
      <c r="F5" s="18"/>
      <c r="G5" s="355"/>
      <c r="H5" s="355"/>
      <c r="I5" s="52"/>
      <c r="J5" s="52"/>
    </row>
    <row r="6" spans="1:10" ht="18.75" customHeight="1">
      <c r="A6" s="21"/>
      <c r="D6" s="18"/>
      <c r="E6" s="18"/>
      <c r="F6" s="18"/>
      <c r="G6" s="52"/>
      <c r="H6" s="52"/>
      <c r="I6" s="52"/>
      <c r="J6" s="52"/>
    </row>
    <row r="7" spans="1:10" ht="18.75" customHeight="1">
      <c r="A7" s="21"/>
      <c r="D7" s="18"/>
      <c r="E7" s="18"/>
      <c r="F7" s="18"/>
      <c r="G7" s="52"/>
      <c r="H7" s="52"/>
      <c r="I7" s="52"/>
      <c r="J7" s="52"/>
    </row>
    <row r="8" spans="1:10" ht="18.75" customHeight="1">
      <c r="A8" s="353" t="s">
        <v>465</v>
      </c>
      <c r="B8" s="353"/>
      <c r="D8" s="18"/>
      <c r="E8" s="18"/>
      <c r="F8" s="18"/>
      <c r="G8" s="355"/>
      <c r="H8" s="355"/>
      <c r="I8" s="355"/>
      <c r="J8" s="355"/>
    </row>
    <row r="9" spans="1:10" ht="18.75" customHeight="1">
      <c r="E9" s="1" t="s">
        <v>468</v>
      </c>
      <c r="F9" s="1"/>
      <c r="G9" s="1"/>
      <c r="H9" s="1"/>
    </row>
    <row r="10" spans="1:10">
      <c r="A10" s="52" t="s">
        <v>466</v>
      </c>
      <c r="C10" s="3"/>
      <c r="D10" s="22"/>
      <c r="E10" s="286"/>
      <c r="F10" s="286"/>
      <c r="G10" s="286"/>
      <c r="H10" s="286"/>
    </row>
    <row r="11" spans="1:10" ht="18.75" customHeight="1">
      <c r="A11" s="364"/>
      <c r="B11" s="364"/>
      <c r="C11" s="151"/>
      <c r="D11" s="151"/>
      <c r="E11" s="287" t="s">
        <v>469</v>
      </c>
      <c r="F11" s="287"/>
      <c r="G11" s="287"/>
      <c r="H11" s="287"/>
    </row>
    <row r="12" spans="1:10" ht="20.25" customHeight="1">
      <c r="A12" s="359" t="s">
        <v>467</v>
      </c>
      <c r="B12" s="359"/>
      <c r="D12" s="2"/>
      <c r="E12" s="286"/>
      <c r="F12" s="286"/>
      <c r="G12" s="286"/>
      <c r="H12" s="286"/>
    </row>
    <row r="13" spans="1:10" ht="19.5" customHeight="1">
      <c r="A13" s="358"/>
      <c r="B13" s="358"/>
      <c r="E13" s="287" t="s">
        <v>470</v>
      </c>
      <c r="F13" s="287"/>
      <c r="G13" s="287"/>
      <c r="H13" s="287"/>
    </row>
    <row r="14" spans="1:10" ht="19.5" customHeight="1">
      <c r="A14" s="21"/>
      <c r="E14" s="286"/>
      <c r="F14" s="286"/>
      <c r="G14" s="286"/>
      <c r="H14" s="286"/>
    </row>
    <row r="15" spans="1:10" ht="19.5" customHeight="1">
      <c r="A15" s="359"/>
      <c r="B15" s="359"/>
      <c r="C15" s="3"/>
      <c r="D15" s="18"/>
      <c r="E15" s="18"/>
      <c r="F15" s="18"/>
      <c r="G15" s="354"/>
      <c r="H15" s="354"/>
      <c r="I15" s="354"/>
      <c r="J15" s="354"/>
    </row>
    <row r="16" spans="1:10" ht="16.5" customHeight="1">
      <c r="A16" s="353" t="s">
        <v>465</v>
      </c>
      <c r="B16" s="353"/>
      <c r="C16" s="3"/>
      <c r="D16" s="18"/>
      <c r="E16" s="18"/>
      <c r="F16" s="18"/>
      <c r="G16" s="52"/>
      <c r="H16" s="52"/>
      <c r="I16" s="52"/>
      <c r="J16" s="52"/>
    </row>
    <row r="17" spans="1:10" ht="16.5" customHeight="1">
      <c r="A17" s="21"/>
      <c r="C17" s="3"/>
      <c r="D17" s="18"/>
      <c r="E17" s="18"/>
      <c r="F17" s="18"/>
      <c r="G17" s="52"/>
      <c r="H17" s="52"/>
      <c r="I17" s="52"/>
      <c r="J17" s="52"/>
    </row>
    <row r="18" spans="1:10" ht="18.75" customHeight="1">
      <c r="A18" s="353"/>
      <c r="B18" s="353"/>
      <c r="D18" s="18"/>
      <c r="E18" s="2" t="s">
        <v>465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9"/>
      <c r="B20" s="361"/>
      <c r="C20" s="361"/>
      <c r="D20" s="361"/>
      <c r="E20" s="223"/>
      <c r="F20" s="224"/>
      <c r="G20" s="5" t="s">
        <v>174</v>
      </c>
    </row>
    <row r="21" spans="1:10" ht="34.5" customHeight="1">
      <c r="A21" s="53" t="s">
        <v>482</v>
      </c>
      <c r="B21" s="361"/>
      <c r="C21" s="361"/>
      <c r="D21" s="361"/>
      <c r="E21" s="55"/>
      <c r="F21" s="12" t="s">
        <v>94</v>
      </c>
      <c r="G21" s="5">
        <v>20607589</v>
      </c>
    </row>
    <row r="22" spans="1:10" ht="28.5" customHeight="1">
      <c r="A22" s="49" t="s">
        <v>10</v>
      </c>
      <c r="B22" s="361"/>
      <c r="C22" s="361"/>
      <c r="D22" s="361"/>
      <c r="E22" s="50"/>
      <c r="F22" s="12" t="s">
        <v>93</v>
      </c>
      <c r="G22" s="5"/>
    </row>
    <row r="23" spans="1:10" ht="27" customHeight="1">
      <c r="A23" s="49" t="s">
        <v>14</v>
      </c>
      <c r="B23" s="361"/>
      <c r="C23" s="361"/>
      <c r="D23" s="361"/>
      <c r="E23" s="50"/>
      <c r="F23" s="12" t="s">
        <v>92</v>
      </c>
      <c r="G23" s="5">
        <v>32103000000</v>
      </c>
    </row>
    <row r="24" spans="1:10" ht="27" customHeight="1">
      <c r="A24" s="53" t="s">
        <v>62</v>
      </c>
      <c r="B24" s="361"/>
      <c r="C24" s="361"/>
      <c r="D24" s="361"/>
      <c r="E24" s="55"/>
      <c r="F24" s="12" t="s">
        <v>6</v>
      </c>
      <c r="G24" s="5"/>
    </row>
    <row r="25" spans="1:10" ht="24.75" customHeight="1">
      <c r="A25" s="53" t="s">
        <v>11</v>
      </c>
      <c r="B25" s="361"/>
      <c r="C25" s="361"/>
      <c r="D25" s="361"/>
      <c r="E25" s="55"/>
      <c r="F25" s="12" t="s">
        <v>5</v>
      </c>
      <c r="G25" s="5"/>
    </row>
    <row r="26" spans="1:10" ht="33.75" customHeight="1">
      <c r="A26" s="53" t="s">
        <v>485</v>
      </c>
      <c r="B26" s="361"/>
      <c r="C26" s="361"/>
      <c r="D26" s="361"/>
      <c r="E26" s="55"/>
      <c r="F26" s="12" t="s">
        <v>7</v>
      </c>
      <c r="G26" s="5" t="s">
        <v>484</v>
      </c>
    </row>
    <row r="27" spans="1:10" ht="40.5" customHeight="1">
      <c r="A27" s="53" t="s">
        <v>226</v>
      </c>
      <c r="B27" s="361"/>
      <c r="C27" s="361"/>
      <c r="D27" s="361"/>
      <c r="E27" s="361" t="s">
        <v>131</v>
      </c>
      <c r="F27" s="362"/>
      <c r="G27" s="10"/>
    </row>
    <row r="28" spans="1:10" ht="36" customHeight="1">
      <c r="A28" s="53" t="s">
        <v>483</v>
      </c>
      <c r="B28" s="361"/>
      <c r="C28" s="361"/>
      <c r="D28" s="361"/>
      <c r="E28" s="361" t="s">
        <v>132</v>
      </c>
      <c r="F28" s="363"/>
      <c r="G28" s="10">
        <v>150</v>
      </c>
    </row>
    <row r="29" spans="1:10" ht="33" customHeight="1">
      <c r="A29" s="53" t="s">
        <v>84</v>
      </c>
      <c r="B29" s="361">
        <v>7</v>
      </c>
      <c r="C29" s="361"/>
      <c r="D29" s="361"/>
      <c r="E29" s="54"/>
      <c r="F29" s="54"/>
      <c r="G29" s="54"/>
    </row>
    <row r="30" spans="1:10" ht="30.75" customHeight="1">
      <c r="A30" s="49" t="s">
        <v>486</v>
      </c>
      <c r="B30" s="361"/>
      <c r="C30" s="361"/>
      <c r="D30" s="361"/>
      <c r="E30" s="51"/>
      <c r="F30" s="51"/>
      <c r="G30" s="51"/>
    </row>
    <row r="31" spans="1:10" ht="34.5" customHeight="1">
      <c r="A31" s="53" t="s">
        <v>8</v>
      </c>
      <c r="B31" s="361">
        <v>456351667</v>
      </c>
      <c r="C31" s="361"/>
      <c r="D31" s="361"/>
      <c r="E31" s="54"/>
      <c r="F31" s="54"/>
      <c r="G31" s="54"/>
    </row>
    <row r="32" spans="1:10" ht="28.5" customHeight="1">
      <c r="A32" s="49" t="s">
        <v>9</v>
      </c>
      <c r="B32" s="361" t="s">
        <v>487</v>
      </c>
      <c r="C32" s="361"/>
      <c r="D32" s="361"/>
      <c r="E32" s="51"/>
      <c r="F32" s="51"/>
      <c r="G32" s="51"/>
    </row>
    <row r="33" spans="1:7" ht="269.25" customHeight="1">
      <c r="A33" s="360"/>
      <c r="B33" s="360"/>
      <c r="C33" s="360"/>
      <c r="D33" s="2"/>
      <c r="E33" s="2"/>
      <c r="F33" s="2"/>
      <c r="G33" s="2"/>
    </row>
    <row r="34" spans="1:7" ht="27.75" customHeight="1">
      <c r="A34" s="335"/>
      <c r="B34" s="335"/>
      <c r="C34" s="335"/>
      <c r="D34" s="335"/>
      <c r="E34" s="335"/>
      <c r="F34" s="335"/>
      <c r="G34" s="335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67"/>
      <c r="B37" s="167"/>
      <c r="C37" s="167"/>
      <c r="D37" s="167"/>
      <c r="E37" s="167"/>
      <c r="F37" s="167"/>
      <c r="G37" s="167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52"/>
      <c r="C40" s="52"/>
      <c r="D40" s="52"/>
      <c r="E40" s="52"/>
      <c r="F40" s="52"/>
      <c r="G40" s="52"/>
    </row>
    <row r="41" spans="1:7" ht="36" customHeight="1">
      <c r="B41" s="168"/>
      <c r="C41" s="40"/>
      <c r="D41" s="35"/>
      <c r="E41" s="35"/>
      <c r="F41" s="35"/>
      <c r="G41" s="35"/>
    </row>
    <row r="42" spans="1:7" ht="66" customHeight="1">
      <c r="B42" s="168"/>
      <c r="C42" s="40"/>
      <c r="D42" s="41"/>
      <c r="E42" s="41"/>
      <c r="F42" s="41"/>
      <c r="G42" s="41"/>
    </row>
    <row r="43" spans="1:7" ht="12.75" customHeight="1">
      <c r="A43" s="158"/>
      <c r="B43" s="159"/>
      <c r="C43" s="158"/>
      <c r="D43" s="158"/>
      <c r="E43" s="159"/>
      <c r="F43" s="158"/>
      <c r="G43" s="159"/>
    </row>
    <row r="44" spans="1:7" ht="27.75" customHeight="1">
      <c r="A44" s="169"/>
      <c r="B44" s="169"/>
      <c r="C44" s="169"/>
      <c r="D44" s="169"/>
      <c r="E44" s="169"/>
      <c r="F44" s="169"/>
      <c r="G44" s="169"/>
    </row>
    <row r="45" spans="1:7" ht="27" customHeight="1">
      <c r="A45" s="160"/>
      <c r="B45" s="159"/>
      <c r="C45" s="161"/>
      <c r="D45" s="161"/>
      <c r="E45" s="161"/>
      <c r="F45" s="161"/>
      <c r="G45" s="73"/>
    </row>
    <row r="46" spans="1:7" ht="38.25" customHeight="1">
      <c r="A46" s="160"/>
      <c r="B46" s="159"/>
      <c r="C46" s="161"/>
      <c r="D46" s="161"/>
      <c r="E46" s="161"/>
      <c r="F46" s="161"/>
      <c r="G46" s="73"/>
    </row>
    <row r="47" spans="1:7" ht="20.100000000000001" customHeight="1">
      <c r="A47" s="162"/>
      <c r="B47" s="159"/>
      <c r="C47" s="161"/>
      <c r="D47" s="161"/>
      <c r="E47" s="161"/>
      <c r="F47" s="161"/>
      <c r="G47" s="73"/>
    </row>
    <row r="48" spans="1:7" ht="20.100000000000001" customHeight="1">
      <c r="A48" s="160"/>
      <c r="B48" s="159"/>
      <c r="C48" s="161"/>
      <c r="D48" s="161"/>
      <c r="E48" s="161"/>
      <c r="F48" s="161"/>
      <c r="G48" s="73"/>
    </row>
    <row r="49" spans="1:7" ht="20.100000000000001" customHeight="1">
      <c r="A49" s="160"/>
      <c r="B49" s="159"/>
      <c r="C49" s="161"/>
      <c r="D49" s="161"/>
      <c r="E49" s="161"/>
      <c r="F49" s="161"/>
      <c r="G49" s="73"/>
    </row>
    <row r="50" spans="1:7" ht="27" customHeight="1">
      <c r="A50" s="160"/>
      <c r="B50" s="159"/>
      <c r="C50" s="161"/>
      <c r="D50" s="161"/>
      <c r="E50" s="161"/>
      <c r="F50" s="161"/>
      <c r="G50" s="73"/>
    </row>
    <row r="51" spans="1:7" ht="20.100000000000001" customHeight="1">
      <c r="A51" s="163"/>
      <c r="B51" s="159"/>
      <c r="C51" s="161"/>
      <c r="D51" s="161"/>
      <c r="E51" s="161"/>
      <c r="F51" s="161"/>
      <c r="G51" s="73"/>
    </row>
    <row r="52" spans="1:7" ht="37.5" customHeight="1">
      <c r="A52" s="164"/>
      <c r="B52" s="159"/>
      <c r="C52" s="161"/>
      <c r="D52" s="161"/>
      <c r="E52" s="161"/>
      <c r="F52" s="161"/>
      <c r="G52" s="73"/>
    </row>
    <row r="53" spans="1:7" ht="21" customHeight="1">
      <c r="A53" s="160"/>
      <c r="B53" s="159"/>
      <c r="C53" s="161"/>
      <c r="D53" s="161"/>
      <c r="E53" s="161"/>
      <c r="F53" s="161"/>
      <c r="G53" s="73"/>
    </row>
    <row r="54" spans="1:7" ht="20.100000000000001" customHeight="1">
      <c r="A54" s="165"/>
      <c r="B54" s="159"/>
      <c r="C54" s="161"/>
      <c r="D54" s="161"/>
      <c r="E54" s="161"/>
      <c r="F54" s="161"/>
      <c r="G54" s="73"/>
    </row>
    <row r="55" spans="1:7" ht="20.100000000000001" customHeight="1">
      <c r="A55" s="23"/>
      <c r="B55" s="159"/>
      <c r="C55" s="161"/>
      <c r="D55" s="161"/>
      <c r="E55" s="161"/>
      <c r="F55" s="161"/>
      <c r="G55" s="73"/>
    </row>
    <row r="56" spans="1:7" ht="20.100000000000001" customHeight="1">
      <c r="A56" s="163"/>
      <c r="B56" s="159"/>
      <c r="C56" s="161"/>
      <c r="D56" s="161"/>
      <c r="E56" s="161"/>
      <c r="F56" s="161"/>
      <c r="G56" s="73"/>
    </row>
    <row r="57" spans="1:7" ht="18" customHeight="1">
      <c r="A57" s="164"/>
      <c r="B57" s="159"/>
      <c r="C57" s="161"/>
      <c r="D57" s="161"/>
      <c r="E57" s="161"/>
      <c r="F57" s="161"/>
      <c r="G57" s="73"/>
    </row>
    <row r="58" spans="1:7" ht="0.75" hidden="1" customHeight="1">
      <c r="A58" s="164"/>
      <c r="B58" s="41"/>
      <c r="C58" s="72"/>
      <c r="D58" s="72"/>
      <c r="E58" s="170"/>
      <c r="F58" s="170"/>
      <c r="G58" s="170"/>
    </row>
    <row r="59" spans="1:7" ht="18.75" hidden="1" customHeight="1" outlineLevel="1">
      <c r="A59" s="169"/>
      <c r="B59" s="169"/>
      <c r="C59" s="169"/>
      <c r="D59" s="169"/>
      <c r="E59" s="169"/>
      <c r="F59" s="169"/>
      <c r="G59" s="169"/>
    </row>
    <row r="60" spans="1:7" ht="21" customHeight="1" collapsed="1">
      <c r="A60" s="164"/>
      <c r="B60" s="159"/>
      <c r="C60" s="161"/>
      <c r="D60" s="161"/>
      <c r="E60" s="161"/>
      <c r="F60" s="161"/>
      <c r="G60" s="73"/>
    </row>
    <row r="61" spans="1:7" ht="23.25" customHeight="1">
      <c r="A61" s="46"/>
      <c r="B61" s="159"/>
      <c r="C61" s="161"/>
      <c r="D61" s="161"/>
      <c r="E61" s="161"/>
      <c r="F61" s="161"/>
      <c r="G61" s="73"/>
    </row>
    <row r="62" spans="1:7" ht="36.75" customHeight="1">
      <c r="A62" s="46"/>
      <c r="B62" s="159"/>
      <c r="C62" s="161"/>
      <c r="D62" s="161"/>
      <c r="E62" s="161"/>
      <c r="F62" s="161"/>
      <c r="G62" s="73"/>
    </row>
    <row r="63" spans="1:7" ht="37.5" customHeight="1">
      <c r="A63" s="164"/>
      <c r="B63" s="159"/>
      <c r="C63" s="161"/>
      <c r="D63" s="161"/>
      <c r="E63" s="161"/>
      <c r="F63" s="161"/>
      <c r="G63" s="73"/>
    </row>
    <row r="64" spans="1:7" ht="37.5" customHeight="1">
      <c r="A64" s="164"/>
      <c r="B64" s="159"/>
      <c r="C64" s="161"/>
      <c r="D64" s="161"/>
      <c r="E64" s="161"/>
      <c r="F64" s="161"/>
      <c r="G64" s="73"/>
    </row>
    <row r="65" spans="1:7" ht="21" customHeight="1">
      <c r="A65" s="165"/>
      <c r="B65" s="159"/>
      <c r="C65" s="161"/>
      <c r="D65" s="161"/>
      <c r="E65" s="161"/>
      <c r="F65" s="161"/>
      <c r="G65" s="73"/>
    </row>
    <row r="66" spans="1:7" ht="20.100000000000001" customHeight="1">
      <c r="A66" s="169"/>
      <c r="B66" s="169"/>
      <c r="C66" s="169"/>
      <c r="D66" s="169"/>
      <c r="E66" s="169"/>
      <c r="F66" s="169"/>
      <c r="G66" s="169"/>
    </row>
    <row r="67" spans="1:7" ht="19.5" customHeight="1">
      <c r="A67" s="23"/>
      <c r="B67" s="158"/>
      <c r="C67" s="161"/>
      <c r="D67" s="161"/>
      <c r="E67" s="161"/>
      <c r="F67" s="161"/>
      <c r="G67" s="73"/>
    </row>
    <row r="68" spans="1:7" ht="20.100000000000001" customHeight="1">
      <c r="A68" s="23"/>
      <c r="B68" s="158"/>
      <c r="C68" s="161"/>
      <c r="D68" s="161"/>
      <c r="E68" s="161"/>
      <c r="F68" s="161"/>
      <c r="G68" s="73"/>
    </row>
    <row r="69" spans="1:7" ht="21" customHeight="1">
      <c r="A69" s="163"/>
      <c r="B69" s="158"/>
      <c r="C69" s="161"/>
      <c r="D69" s="161"/>
      <c r="E69" s="161"/>
      <c r="F69" s="161"/>
      <c r="G69" s="73"/>
    </row>
    <row r="70" spans="1:7" ht="24" customHeight="1">
      <c r="A70" s="171"/>
      <c r="B70" s="171"/>
      <c r="C70" s="171"/>
      <c r="D70" s="171"/>
      <c r="E70" s="171"/>
      <c r="F70" s="171"/>
      <c r="G70" s="171"/>
    </row>
    <row r="71" spans="1:7" ht="16.5" customHeight="1">
      <c r="A71" s="164"/>
      <c r="B71" s="158"/>
      <c r="C71" s="161"/>
      <c r="D71" s="161"/>
      <c r="E71" s="161"/>
      <c r="F71" s="161"/>
      <c r="G71" s="73"/>
    </row>
    <row r="72" spans="1:7" ht="20.100000000000001" customHeight="1">
      <c r="A72" s="172"/>
      <c r="B72" s="172"/>
      <c r="C72" s="172"/>
      <c r="D72" s="172"/>
      <c r="E72" s="172"/>
      <c r="F72" s="172"/>
      <c r="G72" s="172"/>
    </row>
    <row r="73" spans="1:7" ht="16.5" customHeight="1">
      <c r="A73" s="164"/>
      <c r="B73" s="158"/>
      <c r="C73" s="161"/>
      <c r="D73" s="161"/>
      <c r="E73" s="161"/>
      <c r="F73" s="161"/>
      <c r="G73" s="73"/>
    </row>
    <row r="74" spans="1:7" ht="20.100000000000001" customHeight="1">
      <c r="A74" s="164"/>
      <c r="B74" s="158"/>
      <c r="C74" s="161"/>
      <c r="D74" s="161"/>
      <c r="E74" s="161"/>
      <c r="F74" s="161"/>
      <c r="G74" s="73"/>
    </row>
    <row r="75" spans="1:7" ht="20.100000000000001" customHeight="1">
      <c r="A75" s="169"/>
      <c r="B75" s="169"/>
      <c r="C75" s="169"/>
      <c r="D75" s="169"/>
      <c r="E75" s="169"/>
      <c r="F75" s="169"/>
      <c r="G75" s="169"/>
    </row>
    <row r="76" spans="1:7" ht="18" customHeight="1">
      <c r="A76" s="164"/>
      <c r="B76" s="158"/>
      <c r="C76" s="161"/>
      <c r="D76" s="161"/>
      <c r="E76" s="161"/>
      <c r="F76" s="161"/>
      <c r="G76" s="73"/>
    </row>
    <row r="77" spans="1:7" ht="20.100000000000001" customHeight="1">
      <c r="A77" s="164"/>
      <c r="B77" s="158"/>
      <c r="C77" s="161"/>
      <c r="D77" s="161"/>
      <c r="E77" s="161"/>
      <c r="F77" s="161"/>
      <c r="G77" s="73"/>
    </row>
    <row r="78" spans="1:7" ht="20.100000000000001" customHeight="1">
      <c r="A78" s="166"/>
      <c r="B78" s="158"/>
      <c r="C78" s="161"/>
      <c r="D78" s="161"/>
      <c r="E78" s="161"/>
      <c r="F78" s="161"/>
      <c r="G78" s="73"/>
    </row>
    <row r="79" spans="1:7" ht="20.100000000000001" customHeight="1">
      <c r="A79" s="165"/>
      <c r="B79" s="158"/>
      <c r="C79" s="161"/>
      <c r="D79" s="161"/>
      <c r="E79" s="161"/>
      <c r="F79" s="161"/>
      <c r="G79" s="73"/>
    </row>
    <row r="80" spans="1:7" s="4" customFormat="1" ht="20.100000000000001" customHeight="1">
      <c r="A80" s="164"/>
      <c r="B80" s="158"/>
      <c r="C80" s="161"/>
      <c r="D80" s="161"/>
      <c r="E80" s="161"/>
      <c r="F80" s="161"/>
      <c r="G80" s="73"/>
    </row>
    <row r="81" spans="1:16" ht="20.100000000000001" customHeight="1">
      <c r="A81" s="164"/>
      <c r="B81" s="158"/>
      <c r="C81" s="161"/>
      <c r="D81" s="161"/>
      <c r="E81" s="161"/>
      <c r="F81" s="161"/>
      <c r="G81" s="73"/>
    </row>
    <row r="82" spans="1:16" ht="20.100000000000001" customHeight="1">
      <c r="A82" s="165"/>
      <c r="B82" s="158"/>
      <c r="C82" s="161"/>
      <c r="D82" s="161"/>
      <c r="E82" s="161"/>
      <c r="F82" s="161"/>
      <c r="G82" s="73"/>
    </row>
    <row r="83" spans="1:16" s="4" customFormat="1" ht="20.100000000000001" customHeight="1">
      <c r="A83" s="164"/>
      <c r="B83" s="158"/>
      <c r="C83" s="161"/>
      <c r="D83" s="161"/>
      <c r="E83" s="161"/>
      <c r="F83" s="161"/>
      <c r="G83" s="73"/>
    </row>
    <row r="84" spans="1:16" ht="20.100000000000001" customHeight="1">
      <c r="A84" s="164"/>
      <c r="B84" s="158"/>
      <c r="C84" s="161"/>
      <c r="D84" s="161"/>
      <c r="E84" s="161"/>
      <c r="F84" s="161"/>
      <c r="G84" s="73"/>
    </row>
    <row r="85" spans="1:16" ht="20.100000000000001" customHeight="1">
      <c r="A85" s="165"/>
      <c r="B85" s="89"/>
      <c r="C85" s="161"/>
      <c r="D85" s="161"/>
      <c r="E85" s="161"/>
      <c r="F85" s="161"/>
      <c r="G85" s="73"/>
    </row>
    <row r="86" spans="1:16" s="4" customFormat="1" ht="20.100000000000001" customHeight="1">
      <c r="A86" s="165"/>
      <c r="B86" s="21"/>
      <c r="C86" s="161"/>
      <c r="D86" s="161"/>
      <c r="E86" s="161"/>
      <c r="F86" s="161"/>
      <c r="G86" s="73"/>
    </row>
    <row r="87" spans="1:16" ht="8.25" customHeight="1">
      <c r="A87" s="23"/>
    </row>
    <row r="88" spans="1:16" ht="21.75" customHeight="1">
      <c r="A88" s="94"/>
      <c r="B88" s="95"/>
      <c r="C88" s="155"/>
      <c r="D88" s="96"/>
      <c r="E88" s="142"/>
      <c r="F88" s="142"/>
      <c r="G88" s="142"/>
    </row>
    <row r="89" spans="1:16" s="1" customFormat="1" ht="20.100000000000001" customHeight="1">
      <c r="A89" s="97"/>
      <c r="B89" s="98"/>
      <c r="C89" s="97"/>
      <c r="D89" s="98"/>
      <c r="E89" s="98"/>
      <c r="F89" s="98"/>
      <c r="G89" s="98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40"/>
    </row>
    <row r="92" spans="1:16">
      <c r="A92" s="40"/>
    </row>
    <row r="93" spans="1:16">
      <c r="A93" s="40"/>
    </row>
    <row r="94" spans="1:16">
      <c r="A94" s="40"/>
    </row>
    <row r="95" spans="1:16">
      <c r="A95" s="40"/>
    </row>
    <row r="96" spans="1:16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</sheetData>
  <mergeCells count="29">
    <mergeCell ref="B25:D25"/>
    <mergeCell ref="A11:B11"/>
    <mergeCell ref="A12:B12"/>
    <mergeCell ref="B26:D26"/>
    <mergeCell ref="B20:D20"/>
    <mergeCell ref="B21:D21"/>
    <mergeCell ref="B22:D22"/>
    <mergeCell ref="B23:D23"/>
    <mergeCell ref="B24:D24"/>
    <mergeCell ref="A16:B16"/>
    <mergeCell ref="A33:C33"/>
    <mergeCell ref="A34:G34"/>
    <mergeCell ref="B31:D31"/>
    <mergeCell ref="B32:D32"/>
    <mergeCell ref="E27:F27"/>
    <mergeCell ref="B29:D29"/>
    <mergeCell ref="B30:D30"/>
    <mergeCell ref="B27:D27"/>
    <mergeCell ref="B28:D28"/>
    <mergeCell ref="E28:F28"/>
    <mergeCell ref="A18:B18"/>
    <mergeCell ref="E4:G4"/>
    <mergeCell ref="G5:H5"/>
    <mergeCell ref="G8:J8"/>
    <mergeCell ref="G15:J15"/>
    <mergeCell ref="A3:B3"/>
    <mergeCell ref="A8:B8"/>
    <mergeCell ref="A13:B13"/>
    <mergeCell ref="A15:B15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view="pageBreakPreview" zoomScaleNormal="75" zoomScaleSheetLayoutView="75" workbookViewId="0">
      <pane xSplit="2" ySplit="6" topLeftCell="C31" activePane="bottomRight" state="frozen"/>
      <selection activeCell="A67" sqref="A67"/>
      <selection pane="topRight" activeCell="A67" sqref="A67"/>
      <selection pane="bottomLeft" activeCell="A67" sqref="A67"/>
      <selection pane="bottomRight" activeCell="E82" sqref="E82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318" customWidth="1"/>
    <col min="5" max="5" width="13.85546875" style="318" customWidth="1"/>
    <col min="6" max="6" width="14.28515625" style="318" customWidth="1"/>
    <col min="7" max="7" width="12.28515625" style="318" customWidth="1"/>
    <col min="8" max="8" width="13.140625" style="297" customWidth="1"/>
    <col min="9" max="9" width="15.85546875" style="21" customWidth="1"/>
    <col min="10" max="16384" width="9.140625" style="2"/>
  </cols>
  <sheetData>
    <row r="1" spans="1:9" ht="30.75" customHeight="1">
      <c r="A1" s="367" t="s">
        <v>77</v>
      </c>
      <c r="B1" s="367"/>
      <c r="C1" s="367"/>
      <c r="D1" s="367"/>
      <c r="E1" s="367"/>
      <c r="F1" s="367"/>
      <c r="G1" s="367"/>
      <c r="H1" s="367"/>
      <c r="I1" s="367"/>
    </row>
    <row r="2" spans="1:9" ht="5.25" customHeight="1">
      <c r="A2" s="34"/>
      <c r="B2" s="41"/>
      <c r="C2" s="307"/>
      <c r="D2" s="307"/>
      <c r="E2" s="307"/>
      <c r="F2" s="307"/>
      <c r="G2" s="307"/>
      <c r="H2" s="290"/>
      <c r="I2" s="41"/>
    </row>
    <row r="3" spans="1:9" ht="42" customHeight="1">
      <c r="A3" s="337" t="s">
        <v>193</v>
      </c>
      <c r="B3" s="338" t="s">
        <v>12</v>
      </c>
      <c r="C3" s="370" t="s">
        <v>474</v>
      </c>
      <c r="D3" s="370"/>
      <c r="E3" s="339" t="s">
        <v>532</v>
      </c>
      <c r="F3" s="339"/>
      <c r="G3" s="339"/>
      <c r="H3" s="339"/>
      <c r="I3" s="368" t="s">
        <v>187</v>
      </c>
    </row>
    <row r="4" spans="1:9" ht="72.75" customHeight="1">
      <c r="A4" s="337"/>
      <c r="B4" s="338"/>
      <c r="C4" s="333" t="s">
        <v>530</v>
      </c>
      <c r="D4" s="143" t="s">
        <v>531</v>
      </c>
      <c r="E4" s="308" t="s">
        <v>177</v>
      </c>
      <c r="F4" s="308" t="s">
        <v>169</v>
      </c>
      <c r="G4" s="308" t="s">
        <v>372</v>
      </c>
      <c r="H4" s="291" t="s">
        <v>373</v>
      </c>
      <c r="I4" s="369"/>
    </row>
    <row r="5" spans="1:9" ht="12" customHeight="1">
      <c r="A5" s="108">
        <v>1</v>
      </c>
      <c r="B5" s="109">
        <v>2</v>
      </c>
      <c r="C5" s="309">
        <v>3</v>
      </c>
      <c r="D5" s="309">
        <v>4</v>
      </c>
      <c r="E5" s="310">
        <v>5</v>
      </c>
      <c r="F5" s="309">
        <v>6</v>
      </c>
      <c r="G5" s="309">
        <v>7</v>
      </c>
      <c r="H5" s="299">
        <v>8</v>
      </c>
      <c r="I5" s="108">
        <v>9</v>
      </c>
    </row>
    <row r="6" spans="1:9" s="4" customFormat="1" ht="33" customHeight="1">
      <c r="A6" s="365" t="s">
        <v>186</v>
      </c>
      <c r="B6" s="365"/>
      <c r="C6" s="365"/>
      <c r="D6" s="365"/>
      <c r="E6" s="365"/>
      <c r="F6" s="365"/>
      <c r="G6" s="365"/>
      <c r="H6" s="365"/>
      <c r="I6" s="365"/>
    </row>
    <row r="7" spans="1:9" s="4" customFormat="1" ht="42.75" customHeight="1">
      <c r="A7" s="213" t="s">
        <v>370</v>
      </c>
      <c r="B7" s="99">
        <v>1000</v>
      </c>
      <c r="C7" s="311">
        <v>2079</v>
      </c>
      <c r="D7" s="311">
        <v>1728</v>
      </c>
      <c r="E7" s="311">
        <v>793</v>
      </c>
      <c r="F7" s="311">
        <v>609</v>
      </c>
      <c r="G7" s="312">
        <f>F7-E7</f>
        <v>-184</v>
      </c>
      <c r="H7" s="292">
        <f>F7/E7*100</f>
        <v>76.796973518285</v>
      </c>
      <c r="I7" s="66"/>
    </row>
    <row r="8" spans="1:9" ht="44.25" customHeight="1">
      <c r="A8" s="213" t="s">
        <v>371</v>
      </c>
      <c r="B8" s="209">
        <v>1010</v>
      </c>
      <c r="C8" s="312">
        <v>-1681</v>
      </c>
      <c r="D8" s="312">
        <v>-1396</v>
      </c>
      <c r="E8" s="312">
        <v>-608</v>
      </c>
      <c r="F8" s="312">
        <v>-494</v>
      </c>
      <c r="G8" s="312">
        <f>F8-E8</f>
        <v>114</v>
      </c>
      <c r="H8" s="292">
        <f>F8/E8*100</f>
        <v>81.25</v>
      </c>
      <c r="I8" s="66"/>
    </row>
    <row r="9" spans="1:9" s="1" customFormat="1" ht="22.5" customHeight="1">
      <c r="A9" s="104" t="s">
        <v>192</v>
      </c>
      <c r="B9" s="90">
        <v>1011</v>
      </c>
      <c r="C9" s="313">
        <v>-1681</v>
      </c>
      <c r="D9" s="313">
        <v>-1396</v>
      </c>
      <c r="E9" s="313">
        <v>-608</v>
      </c>
      <c r="F9" s="313">
        <v>-494</v>
      </c>
      <c r="G9" s="312">
        <f t="shared" ref="G9:G16" si="0">F9-E9</f>
        <v>114</v>
      </c>
      <c r="H9" s="292">
        <f t="shared" ref="H9:H16" si="1">F9/E9*100</f>
        <v>81.25</v>
      </c>
      <c r="I9" s="65"/>
    </row>
    <row r="10" spans="1:9" s="1" customFormat="1" ht="21" customHeight="1">
      <c r="A10" s="104" t="s">
        <v>55</v>
      </c>
      <c r="B10" s="90">
        <v>1012</v>
      </c>
      <c r="C10" s="313" t="s">
        <v>242</v>
      </c>
      <c r="D10" s="313" t="s">
        <v>242</v>
      </c>
      <c r="E10" s="313" t="s">
        <v>242</v>
      </c>
      <c r="F10" s="313" t="s">
        <v>242</v>
      </c>
      <c r="G10" s="312" t="e">
        <f t="shared" si="0"/>
        <v>#VALUE!</v>
      </c>
      <c r="H10" s="292" t="e">
        <f t="shared" si="1"/>
        <v>#VALUE!</v>
      </c>
      <c r="I10" s="65"/>
    </row>
    <row r="11" spans="1:9" s="1" customFormat="1" ht="21" customHeight="1">
      <c r="A11" s="104" t="s">
        <v>54</v>
      </c>
      <c r="B11" s="90">
        <v>1013</v>
      </c>
      <c r="C11" s="313" t="s">
        <v>242</v>
      </c>
      <c r="D11" s="313" t="s">
        <v>242</v>
      </c>
      <c r="E11" s="313" t="s">
        <v>242</v>
      </c>
      <c r="F11" s="313" t="s">
        <v>242</v>
      </c>
      <c r="G11" s="312" t="e">
        <f t="shared" si="0"/>
        <v>#VALUE!</v>
      </c>
      <c r="H11" s="292" t="e">
        <f t="shared" si="1"/>
        <v>#VALUE!</v>
      </c>
      <c r="I11" s="65"/>
    </row>
    <row r="12" spans="1:9" s="1" customFormat="1" ht="21" customHeight="1">
      <c r="A12" s="104" t="s">
        <v>31</v>
      </c>
      <c r="B12" s="90">
        <v>1014</v>
      </c>
      <c r="C12" s="313" t="s">
        <v>242</v>
      </c>
      <c r="D12" s="313" t="s">
        <v>242</v>
      </c>
      <c r="E12" s="313" t="s">
        <v>242</v>
      </c>
      <c r="F12" s="313" t="s">
        <v>242</v>
      </c>
      <c r="G12" s="312" t="e">
        <f t="shared" si="0"/>
        <v>#VALUE!</v>
      </c>
      <c r="H12" s="292" t="e">
        <f t="shared" si="1"/>
        <v>#VALUE!</v>
      </c>
      <c r="I12" s="65"/>
    </row>
    <row r="13" spans="1:9" s="1" customFormat="1" ht="19.5" customHeight="1">
      <c r="A13" s="104" t="s">
        <v>32</v>
      </c>
      <c r="B13" s="90">
        <v>1015</v>
      </c>
      <c r="C13" s="313" t="s">
        <v>242</v>
      </c>
      <c r="D13" s="313" t="s">
        <v>242</v>
      </c>
      <c r="E13" s="313" t="s">
        <v>242</v>
      </c>
      <c r="F13" s="313" t="s">
        <v>242</v>
      </c>
      <c r="G13" s="312" t="e">
        <f t="shared" si="0"/>
        <v>#VALUE!</v>
      </c>
      <c r="H13" s="292" t="e">
        <f t="shared" si="1"/>
        <v>#VALUE!</v>
      </c>
      <c r="I13" s="65"/>
    </row>
    <row r="14" spans="1:9" s="1" customFormat="1" ht="48" customHeight="1">
      <c r="A14" s="104" t="s">
        <v>365</v>
      </c>
      <c r="B14" s="90">
        <v>1016</v>
      </c>
      <c r="C14" s="313" t="s">
        <v>242</v>
      </c>
      <c r="D14" s="313" t="s">
        <v>242</v>
      </c>
      <c r="E14" s="313" t="s">
        <v>242</v>
      </c>
      <c r="F14" s="313" t="s">
        <v>242</v>
      </c>
      <c r="G14" s="312" t="e">
        <f t="shared" si="0"/>
        <v>#VALUE!</v>
      </c>
      <c r="H14" s="292" t="e">
        <f t="shared" si="1"/>
        <v>#VALUE!</v>
      </c>
      <c r="I14" s="65"/>
    </row>
    <row r="15" spans="1:9" s="1" customFormat="1" ht="33" customHeight="1">
      <c r="A15" s="104" t="s">
        <v>366</v>
      </c>
      <c r="B15" s="90">
        <v>1017</v>
      </c>
      <c r="C15" s="313" t="s">
        <v>242</v>
      </c>
      <c r="D15" s="313" t="s">
        <v>242</v>
      </c>
      <c r="E15" s="313" t="s">
        <v>242</v>
      </c>
      <c r="F15" s="313" t="s">
        <v>242</v>
      </c>
      <c r="G15" s="312" t="e">
        <f t="shared" si="0"/>
        <v>#VALUE!</v>
      </c>
      <c r="H15" s="292" t="e">
        <f t="shared" si="1"/>
        <v>#VALUE!</v>
      </c>
      <c r="I15" s="65"/>
    </row>
    <row r="16" spans="1:9" s="1" customFormat="1" ht="22.5" customHeight="1">
      <c r="A16" s="104" t="s">
        <v>383</v>
      </c>
      <c r="B16" s="90">
        <v>1018</v>
      </c>
      <c r="C16" s="313" t="s">
        <v>242</v>
      </c>
      <c r="D16" s="313" t="s">
        <v>242</v>
      </c>
      <c r="E16" s="313" t="s">
        <v>242</v>
      </c>
      <c r="F16" s="313" t="s">
        <v>242</v>
      </c>
      <c r="G16" s="312" t="e">
        <f t="shared" si="0"/>
        <v>#VALUE!</v>
      </c>
      <c r="H16" s="292" t="e">
        <f t="shared" si="1"/>
        <v>#VALUE!</v>
      </c>
      <c r="I16" s="65"/>
    </row>
    <row r="17" spans="1:9" s="4" customFormat="1" ht="27.75" customHeight="1">
      <c r="A17" s="216" t="s">
        <v>17</v>
      </c>
      <c r="B17" s="209">
        <v>1020</v>
      </c>
      <c r="C17" s="300">
        <f>SUM(C7:C8)</f>
        <v>398</v>
      </c>
      <c r="D17" s="300">
        <f>SUM(D7:D8)</f>
        <v>332</v>
      </c>
      <c r="E17" s="300">
        <f>SUM(E7:E8)</f>
        <v>185</v>
      </c>
      <c r="F17" s="300">
        <f>SUM(F7:F8)</f>
        <v>115</v>
      </c>
      <c r="G17" s="300">
        <f>F17-E17</f>
        <v>-70</v>
      </c>
      <c r="H17" s="293">
        <f>F17/E17*100</f>
        <v>62.162162162162161</v>
      </c>
      <c r="I17" s="228"/>
    </row>
    <row r="18" spans="1:9" s="4" customFormat="1" ht="27.75" customHeight="1">
      <c r="A18" s="216"/>
      <c r="B18" s="209"/>
      <c r="C18" s="300"/>
      <c r="D18" s="300"/>
      <c r="E18" s="300"/>
      <c r="F18" s="300"/>
      <c r="G18" s="300"/>
      <c r="H18" s="293"/>
      <c r="I18" s="228"/>
    </row>
    <row r="19" spans="1:9" ht="34.5" customHeight="1">
      <c r="A19" s="9" t="s">
        <v>374</v>
      </c>
      <c r="B19" s="99">
        <v>1030</v>
      </c>
      <c r="C19" s="84"/>
      <c r="D19" s="84"/>
      <c r="E19" s="84"/>
      <c r="F19" s="84"/>
      <c r="G19" s="314">
        <f>F19-E19</f>
        <v>0</v>
      </c>
      <c r="H19" s="293" t="e">
        <f>F19/E19*100</f>
        <v>#DIV/0!</v>
      </c>
      <c r="I19" s="66"/>
    </row>
    <row r="20" spans="1:9" ht="16.5" customHeight="1">
      <c r="A20" s="104" t="s">
        <v>154</v>
      </c>
      <c r="B20" s="99">
        <v>1031</v>
      </c>
      <c r="C20" s="313"/>
      <c r="D20" s="313"/>
      <c r="E20" s="313"/>
      <c r="F20" s="313"/>
      <c r="G20" s="315">
        <f>F20-E20</f>
        <v>0</v>
      </c>
      <c r="H20" s="294"/>
      <c r="I20" s="66"/>
    </row>
    <row r="21" spans="1:9" ht="32.25" customHeight="1">
      <c r="A21" s="213" t="s">
        <v>388</v>
      </c>
      <c r="B21" s="209">
        <v>1040</v>
      </c>
      <c r="C21" s="312">
        <f>SUM(C22:C41,C43)</f>
        <v>-111</v>
      </c>
      <c r="D21" s="312">
        <f>SUM(D22:D41,D43)</f>
        <v>-144</v>
      </c>
      <c r="E21" s="312">
        <f>SUM(E22:E41,E43)</f>
        <v>-55</v>
      </c>
      <c r="F21" s="312">
        <f>SUM(F22:F41,F43)</f>
        <v>-55</v>
      </c>
      <c r="G21" s="312">
        <f>F21-E21</f>
        <v>0</v>
      </c>
      <c r="H21" s="293">
        <f>F21/E21*100</f>
        <v>100</v>
      </c>
      <c r="I21" s="66"/>
    </row>
    <row r="22" spans="1:9" ht="33.75" customHeight="1">
      <c r="A22" s="104" t="s">
        <v>85</v>
      </c>
      <c r="B22" s="99">
        <v>1041</v>
      </c>
      <c r="C22" s="313" t="s">
        <v>242</v>
      </c>
      <c r="D22" s="313"/>
      <c r="E22" s="313" t="s">
        <v>242</v>
      </c>
      <c r="F22" s="313" t="s">
        <v>242</v>
      </c>
      <c r="G22" s="315"/>
      <c r="H22" s="294"/>
      <c r="I22" s="66"/>
    </row>
    <row r="23" spans="1:9" ht="21.75" customHeight="1">
      <c r="A23" s="104" t="s">
        <v>146</v>
      </c>
      <c r="B23" s="99">
        <v>1042</v>
      </c>
      <c r="C23" s="313" t="s">
        <v>242</v>
      </c>
      <c r="D23" s="313"/>
      <c r="E23" s="313" t="s">
        <v>242</v>
      </c>
      <c r="F23" s="313" t="s">
        <v>242</v>
      </c>
      <c r="G23" s="315"/>
      <c r="H23" s="294"/>
      <c r="I23" s="66"/>
    </row>
    <row r="24" spans="1:9" ht="21.75" customHeight="1">
      <c r="A24" s="104" t="s">
        <v>52</v>
      </c>
      <c r="B24" s="99">
        <v>1043</v>
      </c>
      <c r="C24" s="313" t="s">
        <v>242</v>
      </c>
      <c r="D24" s="313"/>
      <c r="E24" s="313" t="s">
        <v>242</v>
      </c>
      <c r="F24" s="313" t="s">
        <v>242</v>
      </c>
      <c r="G24" s="315"/>
      <c r="H24" s="294"/>
      <c r="I24" s="66"/>
    </row>
    <row r="25" spans="1:9" ht="21.75" customHeight="1">
      <c r="A25" s="104" t="s">
        <v>15</v>
      </c>
      <c r="B25" s="99">
        <v>1044</v>
      </c>
      <c r="C25" s="313" t="s">
        <v>496</v>
      </c>
      <c r="D25" s="313"/>
      <c r="E25" s="313" t="s">
        <v>242</v>
      </c>
      <c r="F25" s="313" t="s">
        <v>242</v>
      </c>
      <c r="G25" s="315"/>
      <c r="H25" s="294"/>
      <c r="I25" s="66"/>
    </row>
    <row r="26" spans="1:9" ht="19.5" customHeight="1">
      <c r="A26" s="104" t="s">
        <v>16</v>
      </c>
      <c r="B26" s="99">
        <v>1045</v>
      </c>
      <c r="C26" s="313" t="s">
        <v>242</v>
      </c>
      <c r="D26" s="313"/>
      <c r="E26" s="313" t="s">
        <v>242</v>
      </c>
      <c r="F26" s="313" t="s">
        <v>242</v>
      </c>
      <c r="G26" s="315"/>
      <c r="H26" s="294"/>
      <c r="I26" s="66"/>
    </row>
    <row r="27" spans="1:9" s="1" customFormat="1" ht="20.100000000000001" customHeight="1">
      <c r="A27" s="104" t="s">
        <v>29</v>
      </c>
      <c r="B27" s="99">
        <v>1046</v>
      </c>
      <c r="C27" s="313" t="s">
        <v>242</v>
      </c>
      <c r="D27" s="313"/>
      <c r="E27" s="313" t="s">
        <v>242</v>
      </c>
      <c r="F27" s="313" t="s">
        <v>242</v>
      </c>
      <c r="G27" s="315"/>
      <c r="H27" s="294"/>
      <c r="I27" s="66"/>
    </row>
    <row r="28" spans="1:9" s="1" customFormat="1" ht="20.100000000000001" customHeight="1">
      <c r="A28" s="104" t="s">
        <v>30</v>
      </c>
      <c r="B28" s="99">
        <v>1047</v>
      </c>
      <c r="C28" s="313">
        <v>-1</v>
      </c>
      <c r="D28" s="313">
        <v>-3</v>
      </c>
      <c r="E28" s="313">
        <v>-1</v>
      </c>
      <c r="F28" s="313">
        <v>-1</v>
      </c>
      <c r="G28" s="315"/>
      <c r="H28" s="294"/>
      <c r="I28" s="66"/>
    </row>
    <row r="29" spans="1:9" s="1" customFormat="1" ht="20.25" customHeight="1">
      <c r="A29" s="104" t="s">
        <v>31</v>
      </c>
      <c r="B29" s="99">
        <v>1048</v>
      </c>
      <c r="C29" s="313">
        <v>-82</v>
      </c>
      <c r="D29" s="313">
        <v>-109</v>
      </c>
      <c r="E29" s="313">
        <v>-42</v>
      </c>
      <c r="F29" s="313">
        <v>-42</v>
      </c>
      <c r="G29" s="315"/>
      <c r="H29" s="294"/>
      <c r="I29" s="66"/>
    </row>
    <row r="30" spans="1:9" s="1" customFormat="1" ht="20.25" customHeight="1">
      <c r="A30" s="104" t="s">
        <v>32</v>
      </c>
      <c r="B30" s="99">
        <v>1049</v>
      </c>
      <c r="C30" s="313">
        <v>-17</v>
      </c>
      <c r="D30" s="313">
        <v>-23</v>
      </c>
      <c r="E30" s="313">
        <v>-9</v>
      </c>
      <c r="F30" s="313">
        <v>-9</v>
      </c>
      <c r="G30" s="315"/>
      <c r="H30" s="294"/>
      <c r="I30" s="66"/>
    </row>
    <row r="31" spans="1:9" s="1" customFormat="1" ht="35.25" customHeight="1">
      <c r="A31" s="104" t="s">
        <v>33</v>
      </c>
      <c r="B31" s="99">
        <v>1050</v>
      </c>
      <c r="C31" s="313" t="s">
        <v>242</v>
      </c>
      <c r="D31" s="313"/>
      <c r="E31" s="313" t="s">
        <v>242</v>
      </c>
      <c r="F31" s="313" t="s">
        <v>242</v>
      </c>
      <c r="G31" s="315"/>
      <c r="H31" s="294"/>
      <c r="I31" s="66"/>
    </row>
    <row r="32" spans="1:9" s="1" customFormat="1" ht="46.5" customHeight="1">
      <c r="A32" s="104" t="s">
        <v>34</v>
      </c>
      <c r="B32" s="99">
        <v>1051</v>
      </c>
      <c r="C32" s="313" t="s">
        <v>242</v>
      </c>
      <c r="D32" s="313"/>
      <c r="E32" s="313" t="s">
        <v>242</v>
      </c>
      <c r="F32" s="313" t="s">
        <v>242</v>
      </c>
      <c r="G32" s="315"/>
      <c r="H32" s="294"/>
      <c r="I32" s="66"/>
    </row>
    <row r="33" spans="1:9" s="1" customFormat="1" ht="33.75" customHeight="1">
      <c r="A33" s="104" t="s">
        <v>35</v>
      </c>
      <c r="B33" s="99">
        <v>1052</v>
      </c>
      <c r="C33" s="313">
        <v>-2</v>
      </c>
      <c r="D33" s="313" t="s">
        <v>496</v>
      </c>
      <c r="E33" s="313" t="s">
        <v>242</v>
      </c>
      <c r="F33" s="313" t="s">
        <v>242</v>
      </c>
      <c r="G33" s="315"/>
      <c r="H33" s="294"/>
      <c r="I33" s="66"/>
    </row>
    <row r="34" spans="1:9" s="1" customFormat="1" ht="31.5" customHeight="1">
      <c r="A34" s="104" t="s">
        <v>367</v>
      </c>
      <c r="B34" s="99">
        <v>1053</v>
      </c>
      <c r="C34" s="313" t="s">
        <v>242</v>
      </c>
      <c r="D34" s="313"/>
      <c r="E34" s="313" t="s">
        <v>514</v>
      </c>
      <c r="F34" s="313" t="s">
        <v>242</v>
      </c>
      <c r="G34" s="315"/>
      <c r="H34" s="294"/>
      <c r="I34" s="66"/>
    </row>
    <row r="35" spans="1:9" s="1" customFormat="1" ht="21.75" customHeight="1">
      <c r="A35" s="104" t="s">
        <v>36</v>
      </c>
      <c r="B35" s="99">
        <v>1054</v>
      </c>
      <c r="C35" s="313" t="s">
        <v>242</v>
      </c>
      <c r="D35" s="313"/>
      <c r="E35" s="313" t="s">
        <v>242</v>
      </c>
      <c r="F35" s="313" t="s">
        <v>242</v>
      </c>
      <c r="G35" s="315"/>
      <c r="H35" s="294"/>
      <c r="I35" s="66"/>
    </row>
    <row r="36" spans="1:9" s="1" customFormat="1" ht="20.25" customHeight="1">
      <c r="A36" s="104" t="s">
        <v>56</v>
      </c>
      <c r="B36" s="99">
        <v>1055</v>
      </c>
      <c r="C36" s="313" t="s">
        <v>242</v>
      </c>
      <c r="D36" s="313"/>
      <c r="E36" s="313" t="s">
        <v>242</v>
      </c>
      <c r="F36" s="313" t="s">
        <v>242</v>
      </c>
      <c r="G36" s="315"/>
      <c r="H36" s="294"/>
      <c r="I36" s="66"/>
    </row>
    <row r="37" spans="1:9" s="1" customFormat="1" ht="20.100000000000001" customHeight="1">
      <c r="A37" s="104" t="s">
        <v>37</v>
      </c>
      <c r="B37" s="99">
        <v>1056</v>
      </c>
      <c r="C37" s="313" t="s">
        <v>242</v>
      </c>
      <c r="D37" s="313"/>
      <c r="E37" s="313" t="s">
        <v>242</v>
      </c>
      <c r="F37" s="313" t="s">
        <v>242</v>
      </c>
      <c r="G37" s="315"/>
      <c r="H37" s="294"/>
      <c r="I37" s="66"/>
    </row>
    <row r="38" spans="1:9" s="1" customFormat="1" ht="21.75" customHeight="1">
      <c r="A38" s="104" t="s">
        <v>38</v>
      </c>
      <c r="B38" s="99">
        <v>1057</v>
      </c>
      <c r="C38" s="313" t="s">
        <v>242</v>
      </c>
      <c r="D38" s="313"/>
      <c r="E38" s="313" t="s">
        <v>242</v>
      </c>
      <c r="F38" s="313" t="s">
        <v>242</v>
      </c>
      <c r="G38" s="315"/>
      <c r="H38" s="294"/>
      <c r="I38" s="66"/>
    </row>
    <row r="39" spans="1:9" s="1" customFormat="1" ht="30.75" customHeight="1">
      <c r="A39" s="104" t="s">
        <v>39</v>
      </c>
      <c r="B39" s="99">
        <v>1058</v>
      </c>
      <c r="C39" s="313" t="s">
        <v>242</v>
      </c>
      <c r="D39" s="313"/>
      <c r="E39" s="313" t="s">
        <v>242</v>
      </c>
      <c r="F39" s="313" t="s">
        <v>242</v>
      </c>
      <c r="G39" s="315"/>
      <c r="H39" s="294"/>
      <c r="I39" s="66"/>
    </row>
    <row r="40" spans="1:9" s="1" customFormat="1" ht="30.75" customHeight="1">
      <c r="A40" s="104" t="s">
        <v>40</v>
      </c>
      <c r="B40" s="99">
        <v>1059</v>
      </c>
      <c r="C40" s="313" t="s">
        <v>242</v>
      </c>
      <c r="D40" s="313"/>
      <c r="E40" s="313" t="s">
        <v>242</v>
      </c>
      <c r="F40" s="313" t="s">
        <v>242</v>
      </c>
      <c r="G40" s="315"/>
      <c r="H40" s="294"/>
      <c r="I40" s="66"/>
    </row>
    <row r="41" spans="1:9" s="1" customFormat="1" ht="50.25" customHeight="1">
      <c r="A41" s="104" t="s">
        <v>63</v>
      </c>
      <c r="B41" s="99">
        <v>1060</v>
      </c>
      <c r="C41" s="313" t="s">
        <v>242</v>
      </c>
      <c r="D41" s="313"/>
      <c r="E41" s="313" t="s">
        <v>242</v>
      </c>
      <c r="F41" s="313" t="s">
        <v>242</v>
      </c>
      <c r="G41" s="315"/>
      <c r="H41" s="294"/>
      <c r="I41" s="66"/>
    </row>
    <row r="42" spans="1:9" s="1" customFormat="1" ht="22.5" customHeight="1">
      <c r="A42" s="176" t="s">
        <v>41</v>
      </c>
      <c r="B42" s="215">
        <v>1061</v>
      </c>
      <c r="C42" s="316" t="s">
        <v>242</v>
      </c>
      <c r="D42" s="316"/>
      <c r="E42" s="316" t="s">
        <v>242</v>
      </c>
      <c r="F42" s="316" t="s">
        <v>242</v>
      </c>
      <c r="G42" s="317"/>
      <c r="H42" s="295"/>
      <c r="I42" s="66"/>
    </row>
    <row r="43" spans="1:9" s="1" customFormat="1" ht="22.5" customHeight="1">
      <c r="A43" s="104" t="s">
        <v>375</v>
      </c>
      <c r="B43" s="99">
        <v>1062</v>
      </c>
      <c r="C43" s="313">
        <v>-9</v>
      </c>
      <c r="D43" s="313">
        <v>-9</v>
      </c>
      <c r="E43" s="313">
        <v>-3</v>
      </c>
      <c r="F43" s="313">
        <v>-3</v>
      </c>
      <c r="G43" s="315"/>
      <c r="H43" s="294"/>
      <c r="I43" s="66"/>
    </row>
    <row r="44" spans="1:9" ht="27.75" customHeight="1">
      <c r="A44" s="289" t="s">
        <v>376</v>
      </c>
      <c r="B44" s="209">
        <v>1070</v>
      </c>
      <c r="C44" s="312">
        <f>SUM(C45:C51)</f>
        <v>-372</v>
      </c>
      <c r="D44" s="312">
        <f>SUM(D45:D51)</f>
        <v>-290</v>
      </c>
      <c r="E44" s="312">
        <f>SUM(E45:E51)</f>
        <v>-127</v>
      </c>
      <c r="F44" s="312">
        <f>SUM(F45:F51)</f>
        <v>-90</v>
      </c>
      <c r="G44" s="312">
        <f>F44-E44</f>
        <v>37</v>
      </c>
      <c r="H44" s="293">
        <f>F44/E44*100</f>
        <v>70.866141732283467</v>
      </c>
      <c r="I44" s="66"/>
    </row>
    <row r="45" spans="1:9" ht="22.5" customHeight="1">
      <c r="A45" s="104" t="s">
        <v>31</v>
      </c>
      <c r="B45" s="99">
        <v>1071</v>
      </c>
      <c r="C45" s="313">
        <v>-227</v>
      </c>
      <c r="D45" s="313">
        <v>-162</v>
      </c>
      <c r="E45" s="313">
        <v>-79</v>
      </c>
      <c r="F45" s="313">
        <v>-54</v>
      </c>
      <c r="G45" s="315"/>
      <c r="H45" s="294"/>
      <c r="I45" s="66"/>
    </row>
    <row r="46" spans="1:9" ht="20.25" customHeight="1">
      <c r="A46" s="104" t="s">
        <v>32</v>
      </c>
      <c r="B46" s="99">
        <v>1072</v>
      </c>
      <c r="C46" s="313">
        <v>-53</v>
      </c>
      <c r="D46" s="313">
        <v>-38</v>
      </c>
      <c r="E46" s="313">
        <v>-17</v>
      </c>
      <c r="F46" s="313">
        <v>-14</v>
      </c>
      <c r="G46" s="315"/>
      <c r="H46" s="294"/>
      <c r="I46" s="66"/>
    </row>
    <row r="47" spans="1:9" s="1" customFormat="1" ht="21" customHeight="1">
      <c r="A47" s="104" t="s">
        <v>127</v>
      </c>
      <c r="B47" s="99">
        <v>1073</v>
      </c>
      <c r="C47" s="313" t="s">
        <v>242</v>
      </c>
      <c r="D47" s="313"/>
      <c r="E47" s="313" t="s">
        <v>242</v>
      </c>
      <c r="F47" s="313" t="s">
        <v>242</v>
      </c>
      <c r="G47" s="315"/>
      <c r="H47" s="294"/>
      <c r="I47" s="66"/>
    </row>
    <row r="48" spans="1:9" s="1" customFormat="1" ht="29.25" customHeight="1">
      <c r="A48" s="104" t="s">
        <v>53</v>
      </c>
      <c r="B48" s="99">
        <v>1074</v>
      </c>
      <c r="C48" s="313">
        <v>-1</v>
      </c>
      <c r="D48" s="313" t="s">
        <v>496</v>
      </c>
      <c r="E48" s="313">
        <v>-1</v>
      </c>
      <c r="F48" s="313" t="s">
        <v>242</v>
      </c>
      <c r="G48" s="315"/>
      <c r="H48" s="294"/>
      <c r="I48" s="66"/>
    </row>
    <row r="49" spans="1:9" s="1" customFormat="1" ht="19.5" customHeight="1">
      <c r="A49" s="104" t="s">
        <v>66</v>
      </c>
      <c r="B49" s="99">
        <v>1075</v>
      </c>
      <c r="C49" s="313" t="s">
        <v>242</v>
      </c>
      <c r="D49" s="313"/>
      <c r="E49" s="313" t="s">
        <v>242</v>
      </c>
      <c r="F49" s="313" t="s">
        <v>242</v>
      </c>
      <c r="G49" s="315"/>
      <c r="H49" s="294"/>
      <c r="I49" s="66"/>
    </row>
    <row r="50" spans="1:9" s="1" customFormat="1" ht="17.25" customHeight="1">
      <c r="A50" s="104" t="s">
        <v>128</v>
      </c>
      <c r="B50" s="99">
        <v>1076</v>
      </c>
      <c r="C50" s="313" t="s">
        <v>242</v>
      </c>
      <c r="D50" s="313"/>
      <c r="E50" s="313" t="s">
        <v>242</v>
      </c>
      <c r="F50" s="313" t="s">
        <v>242</v>
      </c>
      <c r="G50" s="315"/>
      <c r="H50" s="294"/>
      <c r="I50" s="66"/>
    </row>
    <row r="51" spans="1:9" s="1" customFormat="1" ht="24.75" customHeight="1">
      <c r="A51" s="104" t="s">
        <v>377</v>
      </c>
      <c r="B51" s="99">
        <v>1077</v>
      </c>
      <c r="C51" s="84">
        <v>-91</v>
      </c>
      <c r="D51" s="84">
        <v>-90</v>
      </c>
      <c r="E51" s="84">
        <v>-30</v>
      </c>
      <c r="F51" s="84">
        <v>-22</v>
      </c>
      <c r="G51" s="314"/>
      <c r="H51" s="296"/>
      <c r="I51" s="66"/>
    </row>
    <row r="52" spans="1:9" s="1" customFormat="1" ht="34.5" customHeight="1">
      <c r="A52" s="229" t="s">
        <v>378</v>
      </c>
      <c r="B52" s="209">
        <v>1080</v>
      </c>
      <c r="C52" s="312">
        <f>SUM(C53:C57)</f>
        <v>0</v>
      </c>
      <c r="D52" s="312">
        <f>SUM(D53:D57)</f>
        <v>0</v>
      </c>
      <c r="E52" s="312">
        <f>SUM(E53:E57)</f>
        <v>0</v>
      </c>
      <c r="F52" s="312" t="s">
        <v>470</v>
      </c>
      <c r="G52" s="312" t="e">
        <f>F52-E52</f>
        <v>#VALUE!</v>
      </c>
      <c r="H52" s="293" t="e">
        <f>F52/E52*100</f>
        <v>#VALUE!</v>
      </c>
      <c r="I52" s="66"/>
    </row>
    <row r="53" spans="1:9" s="1" customFormat="1" ht="20.100000000000001" customHeight="1">
      <c r="A53" s="104" t="s">
        <v>61</v>
      </c>
      <c r="B53" s="99">
        <v>1081</v>
      </c>
      <c r="C53" s="313" t="s">
        <v>242</v>
      </c>
      <c r="D53" s="313"/>
      <c r="E53" s="313" t="s">
        <v>242</v>
      </c>
      <c r="F53" s="313" t="s">
        <v>242</v>
      </c>
      <c r="G53" s="315"/>
      <c r="H53" s="294"/>
      <c r="I53" s="66"/>
    </row>
    <row r="54" spans="1:9" s="1" customFormat="1" ht="20.100000000000001" customHeight="1">
      <c r="A54" s="104" t="s">
        <v>42</v>
      </c>
      <c r="B54" s="99">
        <v>1082</v>
      </c>
      <c r="C54" s="313" t="s">
        <v>242</v>
      </c>
      <c r="D54" s="313"/>
      <c r="E54" s="313" t="s">
        <v>242</v>
      </c>
      <c r="F54" s="313" t="s">
        <v>242</v>
      </c>
      <c r="G54" s="315"/>
      <c r="H54" s="294"/>
      <c r="I54" s="66"/>
    </row>
    <row r="55" spans="1:9" s="1" customFormat="1" ht="18.75" customHeight="1">
      <c r="A55" s="104" t="s">
        <v>51</v>
      </c>
      <c r="B55" s="99">
        <v>1083</v>
      </c>
      <c r="C55" s="313" t="s">
        <v>242</v>
      </c>
      <c r="D55" s="313"/>
      <c r="E55" s="313" t="s">
        <v>242</v>
      </c>
      <c r="F55" s="313" t="s">
        <v>242</v>
      </c>
      <c r="G55" s="315"/>
      <c r="H55" s="294"/>
      <c r="I55" s="66"/>
    </row>
    <row r="56" spans="1:9" s="1" customFormat="1" ht="20.100000000000001" customHeight="1">
      <c r="A56" s="104" t="s">
        <v>154</v>
      </c>
      <c r="B56" s="99">
        <v>1084</v>
      </c>
      <c r="C56" s="313" t="s">
        <v>242</v>
      </c>
      <c r="D56" s="313"/>
      <c r="E56" s="313" t="s">
        <v>242</v>
      </c>
      <c r="F56" s="313" t="s">
        <v>242</v>
      </c>
      <c r="G56" s="315"/>
      <c r="H56" s="294"/>
      <c r="I56" s="66"/>
    </row>
    <row r="57" spans="1:9" s="1" customFormat="1" ht="21.75" customHeight="1">
      <c r="A57" s="104" t="s">
        <v>379</v>
      </c>
      <c r="B57" s="99">
        <v>1085</v>
      </c>
      <c r="C57" s="313" t="s">
        <v>242</v>
      </c>
      <c r="D57" s="313"/>
      <c r="E57" s="313" t="s">
        <v>496</v>
      </c>
      <c r="F57" s="313" t="s">
        <v>242</v>
      </c>
      <c r="G57" s="315"/>
      <c r="H57" s="294"/>
      <c r="I57" s="66"/>
    </row>
    <row r="58" spans="1:9" s="4" customFormat="1" ht="38.25" customHeight="1">
      <c r="A58" s="216" t="s">
        <v>1</v>
      </c>
      <c r="B58" s="209">
        <v>1100</v>
      </c>
      <c r="C58" s="300">
        <f>C17+C19+C21+C44+C52</f>
        <v>-85</v>
      </c>
      <c r="D58" s="300">
        <f>D17+D19+D21+D44+D52</f>
        <v>-102</v>
      </c>
      <c r="E58" s="300">
        <v>3</v>
      </c>
      <c r="F58" s="300">
        <v>-30</v>
      </c>
      <c r="G58" s="300">
        <f t="shared" ref="G58:G73" si="2">F58-E58</f>
        <v>-33</v>
      </c>
      <c r="H58" s="293">
        <f>F58/E58*100</f>
        <v>-1000</v>
      </c>
      <c r="I58" s="67"/>
    </row>
    <row r="59" spans="1:9" ht="33.75" customHeight="1">
      <c r="A59" s="9" t="s">
        <v>381</v>
      </c>
      <c r="B59" s="99">
        <v>1110</v>
      </c>
      <c r="C59" s="84"/>
      <c r="D59" s="84"/>
      <c r="E59" s="84"/>
      <c r="F59" s="84"/>
      <c r="G59" s="314">
        <f t="shared" si="2"/>
        <v>0</v>
      </c>
      <c r="H59" s="296"/>
      <c r="I59" s="66"/>
    </row>
    <row r="60" spans="1:9" ht="24" customHeight="1">
      <c r="A60" s="9" t="s">
        <v>380</v>
      </c>
      <c r="B60" s="99">
        <v>1120</v>
      </c>
      <c r="C60" s="84"/>
      <c r="D60" s="84"/>
      <c r="E60" s="84"/>
      <c r="F60" s="84"/>
      <c r="G60" s="314">
        <f t="shared" si="2"/>
        <v>0</v>
      </c>
      <c r="H60" s="296"/>
      <c r="I60" s="66"/>
    </row>
    <row r="61" spans="1:9" ht="36" customHeight="1">
      <c r="A61" s="9" t="s">
        <v>384</v>
      </c>
      <c r="B61" s="99">
        <v>1130</v>
      </c>
      <c r="C61" s="84" t="s">
        <v>242</v>
      </c>
      <c r="D61" s="84"/>
      <c r="E61" s="84" t="s">
        <v>242</v>
      </c>
      <c r="F61" s="84" t="s">
        <v>242</v>
      </c>
      <c r="G61" s="314"/>
      <c r="H61" s="296"/>
      <c r="I61" s="66"/>
    </row>
    <row r="62" spans="1:9" ht="24.75" customHeight="1">
      <c r="A62" s="9" t="s">
        <v>386</v>
      </c>
      <c r="B62" s="99">
        <v>1140</v>
      </c>
      <c r="C62" s="84" t="s">
        <v>242</v>
      </c>
      <c r="D62" s="84"/>
      <c r="E62" s="84" t="s">
        <v>242</v>
      </c>
      <c r="F62" s="84" t="s">
        <v>242</v>
      </c>
      <c r="G62" s="314"/>
      <c r="H62" s="296"/>
      <c r="I62" s="66"/>
    </row>
    <row r="63" spans="1:9" ht="26.25" customHeight="1">
      <c r="A63" s="9" t="s">
        <v>385</v>
      </c>
      <c r="B63" s="99">
        <v>1150</v>
      </c>
      <c r="C63" s="84"/>
      <c r="D63" s="84"/>
      <c r="E63" s="84"/>
      <c r="F63" s="84"/>
      <c r="G63" s="314">
        <f t="shared" si="2"/>
        <v>0</v>
      </c>
      <c r="H63" s="296"/>
      <c r="I63" s="66"/>
    </row>
    <row r="64" spans="1:9" ht="18.75" customHeight="1">
      <c r="A64" s="104" t="s">
        <v>154</v>
      </c>
      <c r="B64" s="99">
        <v>1151</v>
      </c>
      <c r="C64" s="313"/>
      <c r="D64" s="313"/>
      <c r="E64" s="313"/>
      <c r="F64" s="313"/>
      <c r="G64" s="315">
        <f t="shared" si="2"/>
        <v>0</v>
      </c>
      <c r="H64" s="294"/>
      <c r="I64" s="66"/>
    </row>
    <row r="65" spans="1:9" ht="28.5" customHeight="1">
      <c r="A65" s="9" t="s">
        <v>387</v>
      </c>
      <c r="B65" s="99">
        <v>1160</v>
      </c>
      <c r="C65" s="84" t="s">
        <v>242</v>
      </c>
      <c r="D65" s="84"/>
      <c r="E65" s="84" t="s">
        <v>242</v>
      </c>
      <c r="F65" s="84" t="s">
        <v>242</v>
      </c>
      <c r="G65" s="314"/>
      <c r="H65" s="296"/>
      <c r="I65" s="66"/>
    </row>
    <row r="66" spans="1:9" ht="18.75" customHeight="1">
      <c r="A66" s="104" t="s">
        <v>154</v>
      </c>
      <c r="B66" s="99">
        <v>1161</v>
      </c>
      <c r="C66" s="313" t="s">
        <v>242</v>
      </c>
      <c r="D66" s="313"/>
      <c r="E66" s="313" t="s">
        <v>242</v>
      </c>
      <c r="F66" s="313" t="s">
        <v>242</v>
      </c>
      <c r="G66" s="315"/>
      <c r="H66" s="294"/>
      <c r="I66" s="66"/>
    </row>
    <row r="67" spans="1:9" s="4" customFormat="1" ht="39" customHeight="1">
      <c r="A67" s="216" t="s">
        <v>76</v>
      </c>
      <c r="B67" s="209">
        <v>1170</v>
      </c>
      <c r="C67" s="300">
        <f>SUM(C58,C59,C60,C61,C62,C63,C65)</f>
        <v>-85</v>
      </c>
      <c r="D67" s="300">
        <f>SUM(D58,D59,D60,D61,D62,D63,D65)</f>
        <v>-102</v>
      </c>
      <c r="E67" s="300">
        <v>3</v>
      </c>
      <c r="F67" s="300">
        <f>SUM(F58,F59,F60,F61,F62,F63,F65)</f>
        <v>-30</v>
      </c>
      <c r="G67" s="300">
        <f t="shared" si="2"/>
        <v>-33</v>
      </c>
      <c r="H67" s="293">
        <f>F67/E67*100</f>
        <v>-1000</v>
      </c>
      <c r="I67" s="67"/>
    </row>
    <row r="68" spans="1:9" ht="33.75" customHeight="1">
      <c r="A68" s="7" t="s">
        <v>100</v>
      </c>
      <c r="B68" s="99">
        <v>1180</v>
      </c>
      <c r="C68" s="84" t="s">
        <v>514</v>
      </c>
      <c r="D68" s="84"/>
      <c r="E68" s="84" t="s">
        <v>533</v>
      </c>
      <c r="F68" s="84"/>
      <c r="G68" s="314" t="e">
        <f t="shared" si="2"/>
        <v>#VALUE!</v>
      </c>
      <c r="H68" s="296"/>
      <c r="I68" s="66"/>
    </row>
    <row r="69" spans="1:9" ht="38.25" customHeight="1">
      <c r="A69" s="7" t="s">
        <v>101</v>
      </c>
      <c r="B69" s="99">
        <v>1190</v>
      </c>
      <c r="C69" s="84"/>
      <c r="D69" s="84"/>
      <c r="E69" s="84"/>
      <c r="F69" s="84"/>
      <c r="G69" s="314">
        <f t="shared" si="2"/>
        <v>0</v>
      </c>
      <c r="H69" s="296"/>
      <c r="I69" s="66"/>
    </row>
    <row r="70" spans="1:9" s="4" customFormat="1" ht="40.5" customHeight="1">
      <c r="A70" s="216" t="s">
        <v>382</v>
      </c>
      <c r="B70" s="209">
        <v>1200</v>
      </c>
      <c r="C70" s="300">
        <f>SUM(C67,C68,C69)</f>
        <v>-85</v>
      </c>
      <c r="D70" s="300">
        <f>SUM(D67,D68,D69)</f>
        <v>-102</v>
      </c>
      <c r="E70" s="300">
        <v>3</v>
      </c>
      <c r="F70" s="300">
        <f>SUM(F67,F68,F69)</f>
        <v>-30</v>
      </c>
      <c r="G70" s="300">
        <f t="shared" si="2"/>
        <v>-33</v>
      </c>
      <c r="H70" s="293">
        <f>F70/E70*100</f>
        <v>-1000</v>
      </c>
      <c r="I70" s="67"/>
    </row>
    <row r="71" spans="1:9" ht="24.75" customHeight="1">
      <c r="A71" s="7" t="s">
        <v>18</v>
      </c>
      <c r="B71" s="92">
        <v>1201</v>
      </c>
      <c r="C71" s="84"/>
      <c r="D71" s="84"/>
      <c r="E71" s="84">
        <v>3</v>
      </c>
      <c r="F71" s="84"/>
      <c r="G71" s="314">
        <f t="shared" si="2"/>
        <v>-3</v>
      </c>
      <c r="H71" s="296"/>
      <c r="I71" s="65"/>
    </row>
    <row r="72" spans="1:9" ht="21" customHeight="1">
      <c r="A72" s="7" t="s">
        <v>19</v>
      </c>
      <c r="B72" s="92">
        <v>1202</v>
      </c>
      <c r="C72" s="84">
        <v>-85</v>
      </c>
      <c r="D72" s="84">
        <v>-102</v>
      </c>
      <c r="E72" s="84" t="s">
        <v>242</v>
      </c>
      <c r="F72" s="84">
        <v>-30</v>
      </c>
      <c r="G72" s="314"/>
      <c r="H72" s="296"/>
      <c r="I72" s="65"/>
    </row>
    <row r="73" spans="1:9" ht="19.5" customHeight="1">
      <c r="A73" s="104" t="s">
        <v>176</v>
      </c>
      <c r="B73" s="99">
        <v>1210</v>
      </c>
      <c r="C73" s="313"/>
      <c r="D73" s="313"/>
      <c r="E73" s="313"/>
      <c r="F73" s="313"/>
      <c r="G73" s="315">
        <f t="shared" si="2"/>
        <v>0</v>
      </c>
      <c r="H73" s="294"/>
      <c r="I73" s="66"/>
    </row>
    <row r="74" spans="1:9" s="4" customFormat="1" ht="38.25" customHeight="1">
      <c r="A74" s="365" t="s">
        <v>190</v>
      </c>
      <c r="B74" s="365"/>
      <c r="C74" s="365"/>
      <c r="D74" s="365"/>
      <c r="E74" s="365"/>
      <c r="F74" s="365"/>
      <c r="G74" s="365"/>
      <c r="H74" s="365"/>
      <c r="I74" s="365"/>
    </row>
    <row r="75" spans="1:9" ht="36" customHeight="1">
      <c r="A75" s="59" t="s">
        <v>249</v>
      </c>
      <c r="B75" s="92">
        <v>1300</v>
      </c>
      <c r="C75" s="314">
        <f>SUM(C19,C52)</f>
        <v>0</v>
      </c>
      <c r="D75" s="314"/>
      <c r="E75" s="314">
        <f>SUM(E19,E52)</f>
        <v>0</v>
      </c>
      <c r="F75" s="314">
        <f>SUM(F19,F52)</f>
        <v>0</v>
      </c>
      <c r="G75" s="314">
        <f>F75-E75</f>
        <v>0</v>
      </c>
      <c r="H75" s="293" t="e">
        <f>F75/E75*100</f>
        <v>#DIV/0!</v>
      </c>
      <c r="I75" s="65"/>
    </row>
    <row r="76" spans="1:9" ht="54.75" customHeight="1">
      <c r="A76" s="62" t="s">
        <v>247</v>
      </c>
      <c r="B76" s="92">
        <v>1310</v>
      </c>
      <c r="C76" s="314">
        <f>SUM(C59,C60,C61,C62)</f>
        <v>0</v>
      </c>
      <c r="D76" s="314"/>
      <c r="E76" s="314">
        <f>SUM(E59,E60,E61,E62)</f>
        <v>0</v>
      </c>
      <c r="F76" s="314">
        <f>SUM(F59,F60,F61,F62)</f>
        <v>0</v>
      </c>
      <c r="G76" s="314">
        <f>F76-E76</f>
        <v>0</v>
      </c>
      <c r="H76" s="293" t="e">
        <f t="shared" ref="H76:H88" si="3">F76/E76*100</f>
        <v>#DIV/0!</v>
      </c>
      <c r="I76" s="65"/>
    </row>
    <row r="77" spans="1:9" ht="35.25" customHeight="1">
      <c r="A77" s="59" t="s">
        <v>248</v>
      </c>
      <c r="B77" s="92">
        <v>1320</v>
      </c>
      <c r="C77" s="314">
        <f>SUM(C63,C65)</f>
        <v>0</v>
      </c>
      <c r="D77" s="314"/>
      <c r="E77" s="314">
        <f>SUM(E63,E65)</f>
        <v>0</v>
      </c>
      <c r="F77" s="314">
        <f>SUM(F63,F65)</f>
        <v>0</v>
      </c>
      <c r="G77" s="314">
        <f>F77-E77</f>
        <v>0</v>
      </c>
      <c r="H77" s="293" t="e">
        <f t="shared" si="3"/>
        <v>#DIV/0!</v>
      </c>
      <c r="I77" s="65"/>
    </row>
    <row r="78" spans="1:9" ht="30" customHeight="1">
      <c r="A78" s="213" t="s">
        <v>13</v>
      </c>
      <c r="B78" s="214">
        <v>1330</v>
      </c>
      <c r="C78" s="312">
        <v>2078.1999999999998</v>
      </c>
      <c r="D78" s="312">
        <v>1728</v>
      </c>
      <c r="E78" s="312">
        <f>E7+E19+E59+E60+E63</f>
        <v>793</v>
      </c>
      <c r="F78" s="312">
        <f>F7+F19+F59+F60+F63</f>
        <v>609</v>
      </c>
      <c r="G78" s="312">
        <f>F78-E78</f>
        <v>-184</v>
      </c>
      <c r="H78" s="293">
        <f t="shared" si="3"/>
        <v>76.796973518285</v>
      </c>
      <c r="I78" s="66"/>
    </row>
    <row r="79" spans="1:9" ht="30" customHeight="1">
      <c r="A79" s="213" t="s">
        <v>86</v>
      </c>
      <c r="B79" s="214">
        <v>1340</v>
      </c>
      <c r="C79" s="312">
        <f>SUM(C8,C21,C44,C52,C62,C65,C68)</f>
        <v>-2164</v>
      </c>
      <c r="D79" s="312">
        <f>SUM(D8,D21,D44,D52,D62,D65,D68)</f>
        <v>-1830</v>
      </c>
      <c r="E79" s="312">
        <f>SUM(E8,E21,E44,E52,E62,E65,E68)</f>
        <v>-790</v>
      </c>
      <c r="F79" s="312">
        <f>SUM(F8,F21,F44,F52,F62,F65,F68)</f>
        <v>-639</v>
      </c>
      <c r="G79" s="312">
        <f>F79-E79</f>
        <v>151</v>
      </c>
      <c r="H79" s="293">
        <f t="shared" si="3"/>
        <v>80.886075949367083</v>
      </c>
      <c r="I79" s="66"/>
    </row>
    <row r="80" spans="1:9" ht="50.25" customHeight="1">
      <c r="A80" s="372" t="s">
        <v>163</v>
      </c>
      <c r="B80" s="373"/>
      <c r="C80" s="373"/>
      <c r="D80" s="373"/>
      <c r="E80" s="373"/>
      <c r="F80" s="373"/>
      <c r="G80" s="373"/>
      <c r="H80" s="373"/>
      <c r="I80" s="374"/>
    </row>
    <row r="81" spans="1:9" ht="36.75" customHeight="1">
      <c r="A81" s="7" t="s">
        <v>191</v>
      </c>
      <c r="B81" s="99">
        <v>1500</v>
      </c>
      <c r="C81" s="84">
        <v>1681</v>
      </c>
      <c r="D81" s="84">
        <v>1396</v>
      </c>
      <c r="E81" s="84">
        <v>608</v>
      </c>
      <c r="F81" s="84">
        <v>494</v>
      </c>
      <c r="G81" s="314">
        <f t="shared" ref="G81:G88" si="4">F81-E81</f>
        <v>-114</v>
      </c>
      <c r="H81" s="293">
        <f t="shared" si="3"/>
        <v>81.25</v>
      </c>
      <c r="I81" s="66"/>
    </row>
    <row r="82" spans="1:9" ht="24.75" customHeight="1">
      <c r="A82" s="104" t="s">
        <v>192</v>
      </c>
      <c r="B82" s="100">
        <v>1501</v>
      </c>
      <c r="C82" s="313">
        <v>1681</v>
      </c>
      <c r="D82" s="313">
        <v>1396</v>
      </c>
      <c r="E82" s="313">
        <v>608</v>
      </c>
      <c r="F82" s="313">
        <v>494</v>
      </c>
      <c r="G82" s="315">
        <f t="shared" si="4"/>
        <v>-114</v>
      </c>
      <c r="H82" s="293">
        <f t="shared" si="3"/>
        <v>81.25</v>
      </c>
      <c r="I82" s="222"/>
    </row>
    <row r="83" spans="1:9" ht="24.75" customHeight="1">
      <c r="A83" s="104" t="s">
        <v>22</v>
      </c>
      <c r="B83" s="100">
        <v>1502</v>
      </c>
      <c r="C83" s="313"/>
      <c r="D83" s="313"/>
      <c r="E83" s="313"/>
      <c r="F83" s="313"/>
      <c r="G83" s="315">
        <f t="shared" si="4"/>
        <v>0</v>
      </c>
      <c r="H83" s="293" t="e">
        <f t="shared" si="3"/>
        <v>#DIV/0!</v>
      </c>
      <c r="I83" s="222"/>
    </row>
    <row r="84" spans="1:9" ht="30.75" customHeight="1">
      <c r="A84" s="7" t="s">
        <v>2</v>
      </c>
      <c r="B84" s="101">
        <v>1510</v>
      </c>
      <c r="C84" s="84">
        <v>309</v>
      </c>
      <c r="D84" s="84">
        <v>271</v>
      </c>
      <c r="E84" s="84">
        <v>121</v>
      </c>
      <c r="F84" s="84">
        <v>96</v>
      </c>
      <c r="G84" s="314">
        <f t="shared" si="4"/>
        <v>-25</v>
      </c>
      <c r="H84" s="293">
        <f t="shared" si="3"/>
        <v>79.338842975206617</v>
      </c>
      <c r="I84" s="66"/>
    </row>
    <row r="85" spans="1:9" ht="29.25" customHeight="1">
      <c r="A85" s="7" t="s">
        <v>3</v>
      </c>
      <c r="B85" s="101">
        <v>1520</v>
      </c>
      <c r="C85" s="84">
        <v>70</v>
      </c>
      <c r="D85" s="84">
        <v>61</v>
      </c>
      <c r="E85" s="84">
        <v>26</v>
      </c>
      <c r="F85" s="84">
        <v>23</v>
      </c>
      <c r="G85" s="314">
        <f t="shared" si="4"/>
        <v>-3</v>
      </c>
      <c r="H85" s="293">
        <f t="shared" si="3"/>
        <v>88.461538461538453</v>
      </c>
      <c r="I85" s="66"/>
    </row>
    <row r="86" spans="1:9" ht="27" customHeight="1">
      <c r="A86" s="7" t="s">
        <v>4</v>
      </c>
      <c r="B86" s="101">
        <v>1530</v>
      </c>
      <c r="C86" s="84">
        <v>1</v>
      </c>
      <c r="D86" s="84"/>
      <c r="E86" s="84">
        <v>1</v>
      </c>
      <c r="F86" s="84"/>
      <c r="G86" s="314">
        <f t="shared" si="4"/>
        <v>-1</v>
      </c>
      <c r="H86" s="293">
        <f t="shared" si="3"/>
        <v>0</v>
      </c>
      <c r="I86" s="66"/>
    </row>
    <row r="87" spans="1:9" ht="30" customHeight="1">
      <c r="A87" s="7" t="s">
        <v>23</v>
      </c>
      <c r="B87" s="101">
        <v>1540</v>
      </c>
      <c r="C87" s="84">
        <v>103</v>
      </c>
      <c r="D87" s="84">
        <v>102</v>
      </c>
      <c r="E87" s="84">
        <v>34</v>
      </c>
      <c r="F87" s="84">
        <v>26</v>
      </c>
      <c r="G87" s="314">
        <f t="shared" si="4"/>
        <v>-8</v>
      </c>
      <c r="H87" s="293">
        <f t="shared" si="3"/>
        <v>76.470588235294116</v>
      </c>
      <c r="I87" s="66"/>
    </row>
    <row r="88" spans="1:9" s="4" customFormat="1" ht="27.75" customHeight="1">
      <c r="A88" s="9" t="s">
        <v>47</v>
      </c>
      <c r="B88" s="102">
        <v>1550</v>
      </c>
      <c r="C88" s="312">
        <v>2164</v>
      </c>
      <c r="D88" s="312">
        <v>1830</v>
      </c>
      <c r="E88" s="312">
        <v>790</v>
      </c>
      <c r="F88" s="312">
        <v>639</v>
      </c>
      <c r="G88" s="312">
        <f t="shared" si="4"/>
        <v>-151</v>
      </c>
      <c r="H88" s="293">
        <f t="shared" si="3"/>
        <v>80.886075949367083</v>
      </c>
      <c r="I88" s="67"/>
    </row>
    <row r="89" spans="1:9" ht="6.75" customHeight="1">
      <c r="A89" s="23"/>
    </row>
    <row r="90" spans="1:9" ht="37.5" customHeight="1">
      <c r="A90" s="94" t="s">
        <v>523</v>
      </c>
      <c r="B90" s="348" t="s">
        <v>278</v>
      </c>
      <c r="C90" s="348"/>
      <c r="D90" s="319"/>
      <c r="E90" s="320"/>
      <c r="F90" s="352" t="s">
        <v>491</v>
      </c>
      <c r="G90" s="352"/>
      <c r="H90" s="352"/>
      <c r="I90" s="2"/>
    </row>
    <row r="91" spans="1:9" s="1" customFormat="1" ht="21.75" customHeight="1">
      <c r="A91" s="113" t="s">
        <v>222</v>
      </c>
      <c r="B91" s="366" t="s">
        <v>221</v>
      </c>
      <c r="C91" s="366"/>
      <c r="D91" s="321"/>
      <c r="E91" s="322"/>
      <c r="F91" s="371" t="s">
        <v>81</v>
      </c>
      <c r="G91" s="371"/>
      <c r="H91" s="371"/>
    </row>
    <row r="92" spans="1:9">
      <c r="A92" s="103"/>
      <c r="B92" s="97"/>
      <c r="C92" s="323"/>
      <c r="D92" s="323"/>
      <c r="E92" s="323"/>
      <c r="F92" s="323"/>
      <c r="G92" s="323"/>
      <c r="H92" s="298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  <row r="184" spans="1:1">
      <c r="A184" s="40"/>
    </row>
    <row r="185" spans="1:1">
      <c r="A185" s="40"/>
    </row>
    <row r="186" spans="1:1">
      <c r="A186" s="40"/>
    </row>
    <row r="187" spans="1:1">
      <c r="A187" s="40"/>
    </row>
    <row r="188" spans="1:1">
      <c r="A188" s="40"/>
    </row>
    <row r="189" spans="1:1">
      <c r="A189" s="40"/>
    </row>
    <row r="190" spans="1:1">
      <c r="A190" s="40"/>
    </row>
    <row r="191" spans="1:1">
      <c r="A191" s="40"/>
    </row>
    <row r="192" spans="1:1">
      <c r="A192" s="40"/>
    </row>
    <row r="193" spans="1:1">
      <c r="A193" s="40"/>
    </row>
    <row r="194" spans="1:1">
      <c r="A194" s="40"/>
    </row>
    <row r="195" spans="1:1">
      <c r="A195" s="40"/>
    </row>
    <row r="196" spans="1:1">
      <c r="A196" s="40"/>
    </row>
    <row r="197" spans="1:1">
      <c r="A197" s="40"/>
    </row>
    <row r="198" spans="1:1">
      <c r="A198" s="40"/>
    </row>
    <row r="199" spans="1:1">
      <c r="A199" s="40"/>
    </row>
    <row r="200" spans="1:1">
      <c r="A200" s="40"/>
    </row>
    <row r="201" spans="1:1">
      <c r="A201" s="40"/>
    </row>
    <row r="202" spans="1:1">
      <c r="A202" s="40"/>
    </row>
    <row r="203" spans="1:1">
      <c r="A203" s="40"/>
    </row>
    <row r="204" spans="1:1">
      <c r="A204" s="40"/>
    </row>
    <row r="205" spans="1:1">
      <c r="A205" s="40"/>
    </row>
    <row r="206" spans="1:1">
      <c r="A206" s="40"/>
    </row>
    <row r="207" spans="1:1">
      <c r="A207" s="40"/>
    </row>
    <row r="208" spans="1:1">
      <c r="A208" s="40"/>
    </row>
    <row r="209" spans="1:1">
      <c r="A209" s="40"/>
    </row>
    <row r="210" spans="1:1">
      <c r="A210" s="40"/>
    </row>
    <row r="211" spans="1:1">
      <c r="A211" s="40"/>
    </row>
    <row r="212" spans="1:1">
      <c r="A212" s="40"/>
    </row>
    <row r="213" spans="1:1">
      <c r="A213" s="40"/>
    </row>
    <row r="214" spans="1:1">
      <c r="A214" s="40"/>
    </row>
    <row r="215" spans="1:1">
      <c r="A215" s="40"/>
    </row>
    <row r="216" spans="1:1">
      <c r="A216" s="40"/>
    </row>
    <row r="217" spans="1:1">
      <c r="A217" s="40"/>
    </row>
    <row r="218" spans="1:1">
      <c r="A218" s="40"/>
    </row>
    <row r="219" spans="1:1">
      <c r="A219" s="40"/>
    </row>
    <row r="220" spans="1:1">
      <c r="A220" s="40"/>
    </row>
    <row r="221" spans="1:1">
      <c r="A221" s="40"/>
    </row>
    <row r="222" spans="1:1">
      <c r="A222" s="40"/>
    </row>
    <row r="223" spans="1:1">
      <c r="A223" s="40"/>
    </row>
    <row r="224" spans="1:1">
      <c r="A224" s="40"/>
    </row>
    <row r="225" spans="1:1">
      <c r="A225" s="40"/>
    </row>
    <row r="226" spans="1:1">
      <c r="A226" s="40"/>
    </row>
    <row r="227" spans="1:1">
      <c r="A227" s="40"/>
    </row>
    <row r="228" spans="1:1">
      <c r="A228" s="40"/>
    </row>
    <row r="229" spans="1:1">
      <c r="A229" s="40"/>
    </row>
    <row r="230" spans="1:1">
      <c r="A230" s="40"/>
    </row>
    <row r="231" spans="1:1">
      <c r="A231" s="40"/>
    </row>
    <row r="232" spans="1:1">
      <c r="A232" s="40"/>
    </row>
    <row r="233" spans="1:1">
      <c r="A233" s="40"/>
    </row>
    <row r="234" spans="1:1">
      <c r="A234" s="40"/>
    </row>
    <row r="235" spans="1:1">
      <c r="A235" s="40"/>
    </row>
    <row r="236" spans="1:1">
      <c r="A236" s="40"/>
    </row>
    <row r="237" spans="1:1">
      <c r="A237" s="40"/>
    </row>
    <row r="238" spans="1:1">
      <c r="A238" s="40"/>
    </row>
    <row r="239" spans="1:1">
      <c r="A239" s="40"/>
    </row>
    <row r="240" spans="1:1">
      <c r="A240" s="40"/>
    </row>
    <row r="241" spans="1:1">
      <c r="A241" s="40"/>
    </row>
    <row r="242" spans="1:1">
      <c r="A242" s="40"/>
    </row>
    <row r="243" spans="1:1">
      <c r="A243" s="40"/>
    </row>
    <row r="244" spans="1:1">
      <c r="A244" s="40"/>
    </row>
    <row r="245" spans="1:1">
      <c r="A245" s="40"/>
    </row>
    <row r="246" spans="1:1">
      <c r="A246" s="40"/>
    </row>
    <row r="247" spans="1:1">
      <c r="A247" s="40"/>
    </row>
    <row r="248" spans="1:1">
      <c r="A248" s="40"/>
    </row>
    <row r="249" spans="1:1">
      <c r="A249" s="40"/>
    </row>
    <row r="250" spans="1:1">
      <c r="A250" s="40"/>
    </row>
    <row r="251" spans="1:1">
      <c r="A251" s="40"/>
    </row>
    <row r="252" spans="1:1">
      <c r="A252" s="40"/>
    </row>
    <row r="253" spans="1:1">
      <c r="A253" s="40"/>
    </row>
    <row r="254" spans="1:1">
      <c r="A254" s="40"/>
    </row>
    <row r="255" spans="1:1">
      <c r="A255" s="40"/>
    </row>
    <row r="256" spans="1:1">
      <c r="A256" s="40"/>
    </row>
    <row r="257" spans="1:1">
      <c r="A257" s="40"/>
    </row>
    <row r="258" spans="1:1">
      <c r="A258" s="40"/>
    </row>
    <row r="259" spans="1:1">
      <c r="A259" s="40"/>
    </row>
    <row r="260" spans="1:1">
      <c r="A260" s="40"/>
    </row>
    <row r="261" spans="1:1">
      <c r="A261" s="40"/>
    </row>
    <row r="262" spans="1:1">
      <c r="A262" s="40"/>
    </row>
    <row r="263" spans="1:1">
      <c r="A263" s="40"/>
    </row>
    <row r="264" spans="1:1">
      <c r="A264" s="40"/>
    </row>
    <row r="265" spans="1:1">
      <c r="A265" s="40"/>
    </row>
    <row r="266" spans="1:1">
      <c r="A266" s="40"/>
    </row>
    <row r="267" spans="1:1">
      <c r="A267" s="40"/>
    </row>
    <row r="268" spans="1:1">
      <c r="A268" s="40"/>
    </row>
    <row r="269" spans="1:1">
      <c r="A269" s="40"/>
    </row>
    <row r="270" spans="1:1">
      <c r="A270" s="40"/>
    </row>
    <row r="271" spans="1:1">
      <c r="A271" s="40"/>
    </row>
    <row r="272" spans="1:1">
      <c r="A272" s="40"/>
    </row>
    <row r="273" spans="1:1">
      <c r="A273" s="40"/>
    </row>
    <row r="274" spans="1:1">
      <c r="A274" s="40"/>
    </row>
    <row r="275" spans="1:1">
      <c r="A275" s="40"/>
    </row>
    <row r="276" spans="1:1">
      <c r="A276" s="40"/>
    </row>
    <row r="277" spans="1:1">
      <c r="A277" s="40"/>
    </row>
    <row r="278" spans="1:1">
      <c r="A278" s="40"/>
    </row>
    <row r="279" spans="1:1">
      <c r="A279" s="40"/>
    </row>
    <row r="280" spans="1:1">
      <c r="A280" s="40"/>
    </row>
    <row r="281" spans="1:1">
      <c r="A281" s="40"/>
    </row>
    <row r="282" spans="1:1">
      <c r="A282" s="40"/>
    </row>
    <row r="283" spans="1:1">
      <c r="A283" s="40"/>
    </row>
    <row r="284" spans="1:1">
      <c r="A284" s="40"/>
    </row>
    <row r="285" spans="1:1">
      <c r="A285" s="40"/>
    </row>
    <row r="286" spans="1:1">
      <c r="A286" s="40"/>
    </row>
    <row r="287" spans="1:1">
      <c r="A287" s="40"/>
    </row>
    <row r="288" spans="1:1">
      <c r="A288" s="40"/>
    </row>
    <row r="289" spans="1:1">
      <c r="A289" s="40"/>
    </row>
    <row r="290" spans="1:1">
      <c r="A290" s="40"/>
    </row>
    <row r="291" spans="1:1">
      <c r="A291" s="40"/>
    </row>
    <row r="292" spans="1:1">
      <c r="A292" s="40"/>
    </row>
    <row r="293" spans="1:1">
      <c r="A293" s="40"/>
    </row>
    <row r="294" spans="1:1">
      <c r="A294" s="40"/>
    </row>
    <row r="295" spans="1:1">
      <c r="A295" s="40"/>
    </row>
    <row r="296" spans="1:1">
      <c r="A296" s="40"/>
    </row>
    <row r="297" spans="1:1">
      <c r="A297" s="40"/>
    </row>
    <row r="298" spans="1:1">
      <c r="A298" s="40"/>
    </row>
    <row r="299" spans="1:1">
      <c r="A299" s="40"/>
    </row>
    <row r="300" spans="1:1">
      <c r="A300" s="40"/>
    </row>
    <row r="301" spans="1:1">
      <c r="A301" s="40"/>
    </row>
    <row r="302" spans="1:1">
      <c r="A302" s="40"/>
    </row>
    <row r="303" spans="1:1">
      <c r="A303" s="40"/>
    </row>
    <row r="304" spans="1:1">
      <c r="A304" s="40"/>
    </row>
    <row r="305" spans="1:1">
      <c r="A305" s="40"/>
    </row>
    <row r="306" spans="1:1">
      <c r="A306" s="40"/>
    </row>
    <row r="307" spans="1:1">
      <c r="A307" s="40"/>
    </row>
    <row r="308" spans="1:1">
      <c r="A308" s="40"/>
    </row>
    <row r="309" spans="1:1">
      <c r="A309" s="40"/>
    </row>
    <row r="310" spans="1:1">
      <c r="A310" s="40"/>
    </row>
    <row r="311" spans="1:1">
      <c r="A311" s="40"/>
    </row>
    <row r="312" spans="1:1">
      <c r="A312" s="40"/>
    </row>
    <row r="313" spans="1:1">
      <c r="A313" s="40"/>
    </row>
    <row r="314" spans="1:1">
      <c r="A314" s="40"/>
    </row>
    <row r="315" spans="1:1">
      <c r="A315" s="40"/>
    </row>
    <row r="316" spans="1:1">
      <c r="A316" s="40"/>
    </row>
  </sheetData>
  <mergeCells count="13">
    <mergeCell ref="B3:B4"/>
    <mergeCell ref="A3:A4"/>
    <mergeCell ref="A6:I6"/>
    <mergeCell ref="A74:I74"/>
    <mergeCell ref="B90:C90"/>
    <mergeCell ref="B91:C91"/>
    <mergeCell ref="A1:I1"/>
    <mergeCell ref="I3:I4"/>
    <mergeCell ref="E3:H3"/>
    <mergeCell ref="C3:D3"/>
    <mergeCell ref="F91:H91"/>
    <mergeCell ref="F90:H90"/>
    <mergeCell ref="A80:I80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7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view="pageBreakPreview" zoomScaleNormal="75" zoomScaleSheetLayoutView="75" workbookViewId="0">
      <pane xSplit="2" ySplit="3" topLeftCell="C25" activePane="bottomRight" state="frozen"/>
      <selection pane="topRight" activeCell="C1" sqref="C1"/>
      <selection pane="bottomLeft" activeCell="A5" sqref="A5"/>
      <selection pane="bottomRight" activeCell="J5" sqref="J5"/>
    </sheetView>
  </sheetViews>
  <sheetFormatPr defaultRowHeight="18.75"/>
  <cols>
    <col min="1" max="1" width="58.28515625" style="35" customWidth="1"/>
    <col min="2" max="2" width="6.140625" style="38" customWidth="1"/>
    <col min="3" max="4" width="14.7109375" style="38" customWidth="1"/>
    <col min="5" max="5" width="14.42578125" style="38" customWidth="1"/>
    <col min="6" max="6" width="14" style="38" customWidth="1"/>
    <col min="7" max="7" width="14.42578125" style="38" customWidth="1"/>
    <col min="8" max="8" width="13.85546875" style="302" customWidth="1"/>
    <col min="9" max="9" width="10" style="35" customWidth="1"/>
    <col min="10" max="10" width="9.5703125" style="35" customWidth="1"/>
    <col min="11" max="16384" width="9.140625" style="35"/>
  </cols>
  <sheetData>
    <row r="1" spans="1:8" ht="45" customHeight="1">
      <c r="A1" s="377" t="s">
        <v>113</v>
      </c>
      <c r="B1" s="377"/>
      <c r="C1" s="377"/>
      <c r="D1" s="377"/>
      <c r="E1" s="377"/>
      <c r="F1" s="377"/>
      <c r="G1" s="377"/>
      <c r="H1" s="377"/>
    </row>
    <row r="2" spans="1:8" ht="50.25" customHeight="1">
      <c r="A2" s="339" t="s">
        <v>193</v>
      </c>
      <c r="B2" s="378" t="s">
        <v>12</v>
      </c>
      <c r="C2" s="340" t="s">
        <v>474</v>
      </c>
      <c r="D2" s="340"/>
      <c r="E2" s="379" t="s">
        <v>529</v>
      </c>
      <c r="F2" s="380"/>
      <c r="G2" s="380"/>
      <c r="H2" s="381"/>
    </row>
    <row r="3" spans="1:8" ht="69.75" customHeight="1">
      <c r="A3" s="339"/>
      <c r="B3" s="378"/>
      <c r="C3" s="288" t="s">
        <v>527</v>
      </c>
      <c r="D3" s="6" t="s">
        <v>528</v>
      </c>
      <c r="E3" s="47" t="s">
        <v>177</v>
      </c>
      <c r="F3" s="47" t="s">
        <v>169</v>
      </c>
      <c r="G3" s="47" t="s">
        <v>188</v>
      </c>
      <c r="H3" s="291" t="s">
        <v>189</v>
      </c>
    </row>
    <row r="4" spans="1:8" ht="11.25" customHeight="1">
      <c r="A4" s="111">
        <v>1</v>
      </c>
      <c r="B4" s="110">
        <v>2</v>
      </c>
      <c r="C4" s="111">
        <v>3</v>
      </c>
      <c r="D4" s="111">
        <v>4</v>
      </c>
      <c r="E4" s="111">
        <v>5</v>
      </c>
      <c r="F4" s="110">
        <v>6</v>
      </c>
      <c r="G4" s="111">
        <v>7</v>
      </c>
      <c r="H4" s="301">
        <v>8</v>
      </c>
    </row>
    <row r="5" spans="1:8" ht="28.5" customHeight="1">
      <c r="A5" s="376" t="s">
        <v>109</v>
      </c>
      <c r="B5" s="376"/>
      <c r="C5" s="376"/>
      <c r="D5" s="376"/>
      <c r="E5" s="376"/>
      <c r="F5" s="376"/>
      <c r="G5" s="376"/>
      <c r="H5" s="376"/>
    </row>
    <row r="6" spans="1:8" ht="56.25" customHeight="1">
      <c r="A6" s="36" t="s">
        <v>49</v>
      </c>
      <c r="B6" s="92">
        <v>2000</v>
      </c>
      <c r="C6" s="82">
        <v>166</v>
      </c>
      <c r="D6" s="82">
        <v>-57</v>
      </c>
      <c r="E6" s="82">
        <v>180</v>
      </c>
      <c r="F6" s="82">
        <v>-16</v>
      </c>
      <c r="G6" s="86">
        <f>F6-E6</f>
        <v>-196</v>
      </c>
      <c r="H6" s="296">
        <f>F6/E6*100</f>
        <v>-8.8888888888888893</v>
      </c>
    </row>
    <row r="7" spans="1:8" ht="28.5" customHeight="1">
      <c r="A7" s="36" t="s">
        <v>258</v>
      </c>
      <c r="B7" s="92">
        <v>2010</v>
      </c>
      <c r="C7" s="82" t="s">
        <v>496</v>
      </c>
      <c r="D7" s="82">
        <v>-0.1</v>
      </c>
      <c r="E7" s="82">
        <v>-1</v>
      </c>
      <c r="F7" s="82" t="s">
        <v>242</v>
      </c>
      <c r="G7" s="86"/>
      <c r="H7" s="296" t="e">
        <f t="shared" ref="H7:H30" si="0">F7/E7*100</f>
        <v>#VALUE!</v>
      </c>
    </row>
    <row r="8" spans="1:8" ht="24" customHeight="1">
      <c r="A8" s="7" t="s">
        <v>133</v>
      </c>
      <c r="B8" s="92">
        <v>2020</v>
      </c>
      <c r="C8" s="82"/>
      <c r="D8" s="82"/>
      <c r="E8" s="82"/>
      <c r="F8" s="82"/>
      <c r="G8" s="86">
        <f>F8-E8</f>
        <v>0</v>
      </c>
      <c r="H8" s="296" t="e">
        <f t="shared" si="0"/>
        <v>#DIV/0!</v>
      </c>
    </row>
    <row r="9" spans="1:8" s="37" customFormat="1" ht="22.5" customHeight="1">
      <c r="A9" s="36" t="s">
        <v>60</v>
      </c>
      <c r="B9" s="92">
        <v>2030</v>
      </c>
      <c r="C9" s="82">
        <v>-4</v>
      </c>
      <c r="D9" s="82" t="s">
        <v>496</v>
      </c>
      <c r="E9" s="82" t="s">
        <v>242</v>
      </c>
      <c r="F9" s="82" t="s">
        <v>242</v>
      </c>
      <c r="G9" s="86"/>
      <c r="H9" s="296" t="e">
        <f t="shared" si="0"/>
        <v>#VALUE!</v>
      </c>
    </row>
    <row r="10" spans="1:8" ht="18" customHeight="1">
      <c r="A10" s="173" t="s">
        <v>95</v>
      </c>
      <c r="B10" s="230">
        <v>2031</v>
      </c>
      <c r="C10" s="174" t="s">
        <v>242</v>
      </c>
      <c r="D10" s="174" t="s">
        <v>242</v>
      </c>
      <c r="E10" s="174" t="s">
        <v>242</v>
      </c>
      <c r="F10" s="174" t="s">
        <v>242</v>
      </c>
      <c r="G10" s="175"/>
      <c r="H10" s="296" t="e">
        <f t="shared" si="0"/>
        <v>#VALUE!</v>
      </c>
    </row>
    <row r="11" spans="1:8" ht="23.25" customHeight="1">
      <c r="A11" s="36" t="s">
        <v>20</v>
      </c>
      <c r="B11" s="92">
        <v>2040</v>
      </c>
      <c r="C11" s="82" t="s">
        <v>242</v>
      </c>
      <c r="D11" s="82" t="s">
        <v>242</v>
      </c>
      <c r="E11" s="82" t="s">
        <v>242</v>
      </c>
      <c r="F11" s="82" t="s">
        <v>242</v>
      </c>
      <c r="G11" s="86"/>
      <c r="H11" s="296" t="e">
        <f t="shared" si="0"/>
        <v>#VALUE!</v>
      </c>
    </row>
    <row r="12" spans="1:8" ht="23.25" customHeight="1">
      <c r="A12" s="36" t="s">
        <v>389</v>
      </c>
      <c r="B12" s="92">
        <v>2050</v>
      </c>
      <c r="C12" s="82" t="s">
        <v>242</v>
      </c>
      <c r="D12" s="82" t="s">
        <v>242</v>
      </c>
      <c r="E12" s="82" t="s">
        <v>242</v>
      </c>
      <c r="F12" s="82" t="s">
        <v>242</v>
      </c>
      <c r="G12" s="86"/>
      <c r="H12" s="296" t="e">
        <f t="shared" si="0"/>
        <v>#VALUE!</v>
      </c>
    </row>
    <row r="13" spans="1:8" ht="22.5" customHeight="1">
      <c r="A13" s="36" t="s">
        <v>390</v>
      </c>
      <c r="B13" s="92">
        <v>2060</v>
      </c>
      <c r="C13" s="82" t="s">
        <v>242</v>
      </c>
      <c r="D13" s="82" t="s">
        <v>514</v>
      </c>
      <c r="E13" s="82" t="s">
        <v>242</v>
      </c>
      <c r="F13" s="82" t="s">
        <v>242</v>
      </c>
      <c r="G13" s="86"/>
      <c r="H13" s="296" t="e">
        <f t="shared" si="0"/>
        <v>#VALUE!</v>
      </c>
    </row>
    <row r="14" spans="1:8" ht="43.5" customHeight="1">
      <c r="A14" s="217" t="s">
        <v>50</v>
      </c>
      <c r="B14" s="218">
        <v>2070</v>
      </c>
      <c r="C14" s="86">
        <v>77</v>
      </c>
      <c r="D14" s="86">
        <v>-46</v>
      </c>
      <c r="E14" s="86">
        <v>182</v>
      </c>
      <c r="F14" s="86">
        <v>-46</v>
      </c>
      <c r="G14" s="86">
        <f>F14-E14</f>
        <v>-228</v>
      </c>
      <c r="H14" s="296">
        <f t="shared" si="0"/>
        <v>-25.274725274725274</v>
      </c>
    </row>
    <row r="15" spans="1:8" ht="45.75" customHeight="1">
      <c r="A15" s="376" t="s">
        <v>110</v>
      </c>
      <c r="B15" s="376"/>
      <c r="C15" s="376"/>
      <c r="D15" s="376"/>
      <c r="E15" s="376"/>
      <c r="F15" s="376"/>
      <c r="G15" s="376"/>
      <c r="H15" s="376"/>
    </row>
    <row r="16" spans="1:8" ht="30.75" customHeight="1">
      <c r="A16" s="36" t="s">
        <v>258</v>
      </c>
      <c r="B16" s="92">
        <v>2100</v>
      </c>
      <c r="C16" s="82"/>
      <c r="D16" s="82"/>
      <c r="E16" s="82">
        <v>1</v>
      </c>
      <c r="F16" s="82"/>
      <c r="G16" s="86">
        <f>F16-E16</f>
        <v>-1</v>
      </c>
      <c r="H16" s="296">
        <f t="shared" si="0"/>
        <v>0</v>
      </c>
    </row>
    <row r="17" spans="1:9" s="37" customFormat="1" ht="27" customHeight="1">
      <c r="A17" s="36" t="s">
        <v>112</v>
      </c>
      <c r="B17" s="111">
        <v>2110</v>
      </c>
      <c r="C17" s="82"/>
      <c r="D17" s="82"/>
      <c r="E17" s="82"/>
      <c r="F17" s="82"/>
      <c r="G17" s="86">
        <f>F17-E17</f>
        <v>0</v>
      </c>
      <c r="H17" s="296" t="e">
        <f t="shared" si="0"/>
        <v>#DIV/0!</v>
      </c>
    </row>
    <row r="18" spans="1:9" ht="57" customHeight="1">
      <c r="A18" s="36" t="s">
        <v>233</v>
      </c>
      <c r="B18" s="111">
        <v>2120</v>
      </c>
      <c r="C18" s="82">
        <v>32</v>
      </c>
      <c r="D18" s="82">
        <v>27</v>
      </c>
      <c r="E18" s="82">
        <v>16</v>
      </c>
      <c r="F18" s="82">
        <v>6.2</v>
      </c>
      <c r="G18" s="86">
        <f>F18-E18</f>
        <v>-9.8000000000000007</v>
      </c>
      <c r="H18" s="296">
        <f t="shared" si="0"/>
        <v>38.75</v>
      </c>
    </row>
    <row r="19" spans="1:9" ht="60" customHeight="1">
      <c r="A19" s="36" t="s">
        <v>234</v>
      </c>
      <c r="B19" s="111">
        <v>2130</v>
      </c>
      <c r="C19" s="82" t="s">
        <v>242</v>
      </c>
      <c r="D19" s="82" t="s">
        <v>242</v>
      </c>
      <c r="E19" s="82" t="s">
        <v>242</v>
      </c>
      <c r="F19" s="82" t="s">
        <v>242</v>
      </c>
      <c r="G19" s="86"/>
      <c r="H19" s="296" t="e">
        <f t="shared" si="0"/>
        <v>#VALUE!</v>
      </c>
    </row>
    <row r="20" spans="1:9" s="39" customFormat="1" ht="60" customHeight="1">
      <c r="A20" s="48" t="s">
        <v>171</v>
      </c>
      <c r="B20" s="112">
        <v>2140</v>
      </c>
      <c r="C20" s="86">
        <f>SUM(C21:C25,C28,C29)</f>
        <v>65</v>
      </c>
      <c r="D20" s="86">
        <f>SUM(D21:D25,D28,D29)</f>
        <v>52</v>
      </c>
      <c r="E20" s="86">
        <f>SUM(E21:E25)+SUM(E27:E29)</f>
        <v>29</v>
      </c>
      <c r="F20" s="86">
        <f>SUM(F21:F25)+SUM(F27:F29)</f>
        <v>18</v>
      </c>
      <c r="G20" s="86">
        <f t="shared" ref="G20:G31" si="1">F20-E20</f>
        <v>-11</v>
      </c>
      <c r="H20" s="296">
        <f t="shared" si="0"/>
        <v>62.068965517241381</v>
      </c>
      <c r="I20" s="35"/>
    </row>
    <row r="21" spans="1:9" ht="27" customHeight="1">
      <c r="A21" s="36" t="s">
        <v>70</v>
      </c>
      <c r="B21" s="111">
        <v>2141</v>
      </c>
      <c r="C21" s="82"/>
      <c r="D21" s="82"/>
      <c r="E21" s="82"/>
      <c r="F21" s="82"/>
      <c r="G21" s="86">
        <f t="shared" si="1"/>
        <v>0</v>
      </c>
      <c r="H21" s="296" t="e">
        <f t="shared" si="0"/>
        <v>#DIV/0!</v>
      </c>
    </row>
    <row r="22" spans="1:9" ht="24.75" customHeight="1">
      <c r="A22" s="36" t="s">
        <v>83</v>
      </c>
      <c r="B22" s="111">
        <v>2142</v>
      </c>
      <c r="C22" s="82"/>
      <c r="D22" s="82"/>
      <c r="E22" s="82"/>
      <c r="F22" s="82"/>
      <c r="G22" s="86">
        <f t="shared" si="1"/>
        <v>0</v>
      </c>
      <c r="H22" s="296" t="e">
        <f t="shared" si="0"/>
        <v>#DIV/0!</v>
      </c>
    </row>
    <row r="23" spans="1:9" ht="24.75" customHeight="1">
      <c r="A23" s="36" t="s">
        <v>78</v>
      </c>
      <c r="B23" s="111">
        <v>2143</v>
      </c>
      <c r="C23" s="82"/>
      <c r="D23" s="82"/>
      <c r="E23" s="82"/>
      <c r="F23" s="82"/>
      <c r="G23" s="86">
        <f t="shared" si="1"/>
        <v>0</v>
      </c>
      <c r="H23" s="296" t="e">
        <f t="shared" si="0"/>
        <v>#DIV/0!</v>
      </c>
    </row>
    <row r="24" spans="1:9" ht="24.75" customHeight="1">
      <c r="A24" s="36" t="s">
        <v>68</v>
      </c>
      <c r="B24" s="111">
        <v>2144</v>
      </c>
      <c r="C24" s="82">
        <v>56</v>
      </c>
      <c r="D24" s="82">
        <v>43</v>
      </c>
      <c r="E24" s="82">
        <v>21</v>
      </c>
      <c r="F24" s="82">
        <v>15</v>
      </c>
      <c r="G24" s="86">
        <f t="shared" si="1"/>
        <v>-6</v>
      </c>
      <c r="H24" s="296">
        <f t="shared" si="0"/>
        <v>71.428571428571431</v>
      </c>
    </row>
    <row r="25" spans="1:9" s="37" customFormat="1" ht="28.5" customHeight="1">
      <c r="A25" s="36" t="s">
        <v>124</v>
      </c>
      <c r="B25" s="111">
        <v>2145</v>
      </c>
      <c r="C25" s="86">
        <f>SUM(C26:C27)</f>
        <v>0</v>
      </c>
      <c r="D25" s="86">
        <f>SUM(D26:D27)</f>
        <v>0</v>
      </c>
      <c r="E25" s="86">
        <f>SUM(E26:E27)</f>
        <v>0</v>
      </c>
      <c r="F25" s="86">
        <f>SUM(F26:F27)</f>
        <v>0</v>
      </c>
      <c r="G25" s="86">
        <f t="shared" si="1"/>
        <v>0</v>
      </c>
      <c r="H25" s="296" t="e">
        <f t="shared" si="0"/>
        <v>#DIV/0!</v>
      </c>
    </row>
    <row r="26" spans="1:9" ht="47.25" customHeight="1">
      <c r="A26" s="173" t="s">
        <v>96</v>
      </c>
      <c r="B26" s="231" t="s">
        <v>155</v>
      </c>
      <c r="C26" s="174"/>
      <c r="D26" s="174"/>
      <c r="E26" s="174"/>
      <c r="F26" s="174"/>
      <c r="G26" s="175">
        <f t="shared" si="1"/>
        <v>0</v>
      </c>
      <c r="H26" s="296" t="e">
        <f t="shared" si="0"/>
        <v>#DIV/0!</v>
      </c>
    </row>
    <row r="27" spans="1:9" ht="21.75" customHeight="1">
      <c r="A27" s="173" t="s">
        <v>21</v>
      </c>
      <c r="B27" s="231" t="s">
        <v>156</v>
      </c>
      <c r="C27" s="174"/>
      <c r="D27" s="174"/>
      <c r="E27" s="174"/>
      <c r="F27" s="174"/>
      <c r="G27" s="175">
        <f t="shared" si="1"/>
        <v>0</v>
      </c>
      <c r="H27" s="296" t="e">
        <f t="shared" si="0"/>
        <v>#DIV/0!</v>
      </c>
    </row>
    <row r="28" spans="1:9" s="37" customFormat="1" ht="25.5" customHeight="1">
      <c r="A28" s="36" t="s">
        <v>391</v>
      </c>
      <c r="B28" s="111">
        <v>2146</v>
      </c>
      <c r="C28" s="82">
        <v>9</v>
      </c>
      <c r="D28" s="82">
        <v>9</v>
      </c>
      <c r="E28" s="82">
        <v>4</v>
      </c>
      <c r="F28" s="82">
        <v>3</v>
      </c>
      <c r="G28" s="86">
        <f t="shared" si="1"/>
        <v>-1</v>
      </c>
      <c r="H28" s="296">
        <f t="shared" si="0"/>
        <v>75</v>
      </c>
    </row>
    <row r="29" spans="1:9" ht="27" customHeight="1">
      <c r="A29" s="36" t="s">
        <v>392</v>
      </c>
      <c r="B29" s="111">
        <v>2147</v>
      </c>
      <c r="C29" s="82"/>
      <c r="D29" s="82"/>
      <c r="E29" s="82">
        <v>4</v>
      </c>
      <c r="F29" s="82"/>
      <c r="G29" s="86">
        <f t="shared" si="1"/>
        <v>-4</v>
      </c>
      <c r="H29" s="296">
        <f t="shared" si="0"/>
        <v>0</v>
      </c>
    </row>
    <row r="30" spans="1:9" s="37" customFormat="1" ht="42" customHeight="1">
      <c r="A30" s="36" t="s">
        <v>69</v>
      </c>
      <c r="B30" s="111">
        <v>2150</v>
      </c>
      <c r="C30" s="82">
        <v>68</v>
      </c>
      <c r="D30" s="82">
        <v>68</v>
      </c>
      <c r="E30" s="82">
        <v>26</v>
      </c>
      <c r="F30" s="82">
        <v>22.5</v>
      </c>
      <c r="G30" s="86">
        <f t="shared" si="1"/>
        <v>-3.5</v>
      </c>
      <c r="H30" s="296">
        <f t="shared" si="0"/>
        <v>86.538461538461547</v>
      </c>
    </row>
    <row r="31" spans="1:9" s="37" customFormat="1" ht="36.75" customHeight="1">
      <c r="A31" s="208" t="s">
        <v>180</v>
      </c>
      <c r="B31" s="219">
        <v>2200</v>
      </c>
      <c r="C31" s="86">
        <v>165</v>
      </c>
      <c r="D31" s="86">
        <f>SUM(D16,D17:D19,D20,D30)</f>
        <v>147</v>
      </c>
      <c r="E31" s="86">
        <f>SUM(E16,E17:E19,E20,E30)</f>
        <v>72</v>
      </c>
      <c r="F31" s="86">
        <f>SUM(F16,F17:F19,F20,F30)</f>
        <v>46.7</v>
      </c>
      <c r="G31" s="86">
        <f t="shared" si="1"/>
        <v>-25.299999999999997</v>
      </c>
      <c r="H31" s="296">
        <f>F31/E31*100</f>
        <v>64.861111111111114</v>
      </c>
      <c r="I31" s="35"/>
    </row>
    <row r="32" spans="1:9" s="37" customFormat="1" ht="10.5" customHeight="1">
      <c r="A32" s="46"/>
      <c r="B32" s="38"/>
      <c r="C32" s="38"/>
      <c r="D32" s="38"/>
      <c r="E32" s="38"/>
      <c r="F32" s="38"/>
      <c r="G32" s="38"/>
      <c r="H32" s="302"/>
    </row>
    <row r="33" spans="1:10" s="2" customFormat="1" ht="33" customHeight="1">
      <c r="A33" s="332" t="s">
        <v>522</v>
      </c>
      <c r="B33" s="348" t="s">
        <v>278</v>
      </c>
      <c r="C33" s="348"/>
      <c r="D33" s="155"/>
      <c r="E33" s="96"/>
      <c r="F33" s="352" t="s">
        <v>492</v>
      </c>
      <c r="G33" s="352"/>
      <c r="H33" s="352"/>
    </row>
    <row r="34" spans="1:10" s="1" customFormat="1">
      <c r="A34" s="113" t="s">
        <v>224</v>
      </c>
      <c r="B34" s="114"/>
      <c r="C34" s="113" t="s">
        <v>281</v>
      </c>
      <c r="D34" s="113"/>
      <c r="E34" s="114"/>
      <c r="F34" s="375" t="s">
        <v>225</v>
      </c>
      <c r="G34" s="375"/>
      <c r="H34" s="375"/>
    </row>
    <row r="35" spans="1:10" s="38" customFormat="1">
      <c r="A35" s="43"/>
      <c r="H35" s="302"/>
      <c r="I35" s="35"/>
      <c r="J35" s="35"/>
    </row>
    <row r="36" spans="1:10" s="38" customFormat="1">
      <c r="A36" s="43"/>
      <c r="H36" s="302"/>
      <c r="I36" s="35"/>
      <c r="J36" s="35"/>
    </row>
    <row r="37" spans="1:10" s="38" customFormat="1">
      <c r="A37" s="43"/>
      <c r="H37" s="302"/>
      <c r="I37" s="35"/>
      <c r="J37" s="35"/>
    </row>
    <row r="38" spans="1:10" s="38" customFormat="1">
      <c r="A38" s="43"/>
      <c r="H38" s="302"/>
      <c r="I38" s="35"/>
      <c r="J38" s="35"/>
    </row>
    <row r="39" spans="1:10" s="38" customFormat="1">
      <c r="A39" s="43"/>
      <c r="H39" s="302"/>
      <c r="I39" s="35"/>
      <c r="J39" s="35"/>
    </row>
    <row r="40" spans="1:10" s="38" customFormat="1">
      <c r="A40" s="43"/>
      <c r="H40" s="302"/>
      <c r="I40" s="35"/>
      <c r="J40" s="35"/>
    </row>
    <row r="41" spans="1:10" s="38" customFormat="1">
      <c r="A41" s="43"/>
      <c r="H41" s="302"/>
      <c r="I41" s="35"/>
      <c r="J41" s="35"/>
    </row>
    <row r="42" spans="1:10" s="38" customFormat="1">
      <c r="A42" s="43"/>
      <c r="H42" s="302"/>
      <c r="I42" s="35"/>
      <c r="J42" s="35"/>
    </row>
    <row r="43" spans="1:10" s="38" customFormat="1">
      <c r="A43" s="43"/>
      <c r="H43" s="302"/>
      <c r="I43" s="35"/>
      <c r="J43" s="35"/>
    </row>
    <row r="44" spans="1:10" s="38" customFormat="1">
      <c r="A44" s="43"/>
      <c r="H44" s="302"/>
      <c r="I44" s="35"/>
      <c r="J44" s="35"/>
    </row>
    <row r="45" spans="1:10" s="38" customFormat="1">
      <c r="A45" s="43"/>
      <c r="H45" s="302"/>
      <c r="I45" s="35"/>
      <c r="J45" s="35"/>
    </row>
    <row r="46" spans="1:10" s="38" customFormat="1">
      <c r="A46" s="43"/>
      <c r="H46" s="302"/>
      <c r="I46" s="35"/>
      <c r="J46" s="35"/>
    </row>
    <row r="47" spans="1:10" s="38" customFormat="1">
      <c r="A47" s="43"/>
      <c r="H47" s="302"/>
      <c r="I47" s="35"/>
      <c r="J47" s="35"/>
    </row>
    <row r="48" spans="1:10" s="38" customFormat="1">
      <c r="A48" s="43"/>
      <c r="H48" s="302"/>
      <c r="I48" s="35"/>
      <c r="J48" s="35"/>
    </row>
    <row r="49" spans="1:10" s="38" customFormat="1">
      <c r="A49" s="43"/>
      <c r="H49" s="302"/>
      <c r="I49" s="35"/>
      <c r="J49" s="35"/>
    </row>
    <row r="50" spans="1:10" s="38" customFormat="1">
      <c r="A50" s="43"/>
      <c r="H50" s="302"/>
      <c r="I50" s="35"/>
      <c r="J50" s="35"/>
    </row>
    <row r="51" spans="1:10" s="38" customFormat="1">
      <c r="A51" s="43"/>
      <c r="H51" s="302"/>
      <c r="I51" s="35"/>
      <c r="J51" s="35"/>
    </row>
    <row r="52" spans="1:10" s="38" customFormat="1">
      <c r="A52" s="43"/>
      <c r="H52" s="302"/>
      <c r="I52" s="35"/>
      <c r="J52" s="35"/>
    </row>
    <row r="53" spans="1:10" s="38" customFormat="1">
      <c r="A53" s="43"/>
      <c r="H53" s="302"/>
      <c r="I53" s="35"/>
      <c r="J53" s="35"/>
    </row>
    <row r="54" spans="1:10" s="38" customFormat="1">
      <c r="A54" s="43"/>
      <c r="H54" s="302"/>
      <c r="I54" s="35"/>
      <c r="J54" s="35"/>
    </row>
    <row r="55" spans="1:10" s="38" customFormat="1">
      <c r="A55" s="43"/>
      <c r="H55" s="302"/>
      <c r="I55" s="35"/>
      <c r="J55" s="35"/>
    </row>
    <row r="56" spans="1:10" s="38" customFormat="1">
      <c r="A56" s="43"/>
      <c r="H56" s="302"/>
      <c r="I56" s="35"/>
      <c r="J56" s="35"/>
    </row>
    <row r="57" spans="1:10" s="38" customFormat="1">
      <c r="A57" s="43"/>
      <c r="H57" s="302"/>
      <c r="I57" s="35"/>
      <c r="J57" s="35"/>
    </row>
    <row r="58" spans="1:10" s="38" customFormat="1">
      <c r="A58" s="43"/>
      <c r="H58" s="302"/>
      <c r="I58" s="35"/>
      <c r="J58" s="35"/>
    </row>
    <row r="59" spans="1:10" s="38" customFormat="1">
      <c r="A59" s="43"/>
      <c r="H59" s="302"/>
      <c r="I59" s="35"/>
      <c r="J59" s="35"/>
    </row>
    <row r="60" spans="1:10" s="38" customFormat="1">
      <c r="A60" s="43"/>
      <c r="H60" s="302"/>
      <c r="I60" s="35"/>
      <c r="J60" s="35"/>
    </row>
    <row r="61" spans="1:10" s="38" customFormat="1">
      <c r="A61" s="43"/>
      <c r="H61" s="302"/>
      <c r="I61" s="35"/>
      <c r="J61" s="35"/>
    </row>
    <row r="62" spans="1:10" s="38" customFormat="1">
      <c r="A62" s="43"/>
      <c r="H62" s="302"/>
      <c r="I62" s="35"/>
      <c r="J62" s="35"/>
    </row>
    <row r="63" spans="1:10" s="38" customFormat="1">
      <c r="A63" s="43"/>
      <c r="H63" s="302"/>
      <c r="I63" s="35"/>
      <c r="J63" s="35"/>
    </row>
    <row r="64" spans="1:10" s="38" customFormat="1">
      <c r="A64" s="43"/>
      <c r="H64" s="302"/>
      <c r="I64" s="35"/>
      <c r="J64" s="35"/>
    </row>
    <row r="65" spans="1:10" s="38" customFormat="1">
      <c r="A65" s="43"/>
      <c r="H65" s="302"/>
      <c r="I65" s="35"/>
      <c r="J65" s="35"/>
    </row>
    <row r="66" spans="1:10" s="38" customFormat="1">
      <c r="A66" s="43"/>
      <c r="H66" s="302"/>
      <c r="I66" s="35"/>
      <c r="J66" s="35"/>
    </row>
    <row r="67" spans="1:10" s="38" customFormat="1">
      <c r="A67" s="43"/>
      <c r="H67" s="302"/>
      <c r="I67" s="35"/>
      <c r="J67" s="35"/>
    </row>
    <row r="68" spans="1:10" s="38" customFormat="1">
      <c r="A68" s="43"/>
      <c r="H68" s="302"/>
      <c r="I68" s="35"/>
      <c r="J68" s="35"/>
    </row>
    <row r="69" spans="1:10" s="38" customFormat="1">
      <c r="A69" s="43"/>
      <c r="H69" s="302"/>
      <c r="I69" s="35"/>
      <c r="J69" s="35"/>
    </row>
    <row r="70" spans="1:10" s="38" customFormat="1">
      <c r="A70" s="43"/>
      <c r="H70" s="302"/>
      <c r="I70" s="35"/>
      <c r="J70" s="35"/>
    </row>
    <row r="71" spans="1:10" s="38" customFormat="1">
      <c r="A71" s="43"/>
      <c r="H71" s="302"/>
      <c r="I71" s="35"/>
      <c r="J71" s="35"/>
    </row>
    <row r="72" spans="1:10" s="38" customFormat="1">
      <c r="A72" s="43"/>
      <c r="H72" s="302"/>
      <c r="I72" s="35"/>
      <c r="J72" s="35"/>
    </row>
    <row r="73" spans="1:10" s="38" customFormat="1">
      <c r="A73" s="43"/>
      <c r="H73" s="302"/>
      <c r="I73" s="35"/>
      <c r="J73" s="35"/>
    </row>
    <row r="74" spans="1:10" s="38" customFormat="1">
      <c r="A74" s="43"/>
      <c r="H74" s="302"/>
      <c r="I74" s="35"/>
      <c r="J74" s="35"/>
    </row>
    <row r="75" spans="1:10" s="38" customFormat="1">
      <c r="A75" s="43"/>
      <c r="H75" s="302"/>
      <c r="I75" s="35"/>
      <c r="J75" s="35"/>
    </row>
    <row r="76" spans="1:10" s="38" customFormat="1">
      <c r="A76" s="43"/>
      <c r="H76" s="302"/>
      <c r="I76" s="35"/>
      <c r="J76" s="35"/>
    </row>
    <row r="77" spans="1:10" s="38" customFormat="1">
      <c r="A77" s="43"/>
      <c r="H77" s="302"/>
      <c r="I77" s="35"/>
      <c r="J77" s="35"/>
    </row>
    <row r="78" spans="1:10" s="38" customFormat="1">
      <c r="A78" s="43"/>
      <c r="H78" s="302"/>
      <c r="I78" s="35"/>
      <c r="J78" s="35"/>
    </row>
    <row r="79" spans="1:10" s="38" customFormat="1">
      <c r="A79" s="43"/>
      <c r="H79" s="302"/>
      <c r="I79" s="35"/>
      <c r="J79" s="35"/>
    </row>
    <row r="80" spans="1:10" s="38" customFormat="1">
      <c r="A80" s="43"/>
      <c r="H80" s="302"/>
      <c r="I80" s="35"/>
      <c r="J80" s="35"/>
    </row>
    <row r="81" spans="1:10" s="38" customFormat="1">
      <c r="A81" s="43"/>
      <c r="H81" s="302"/>
      <c r="I81" s="35"/>
      <c r="J81" s="35"/>
    </row>
    <row r="82" spans="1:10" s="38" customFormat="1">
      <c r="A82" s="43"/>
      <c r="H82" s="302"/>
      <c r="I82" s="35"/>
      <c r="J82" s="35"/>
    </row>
    <row r="83" spans="1:10" s="38" customFormat="1">
      <c r="A83" s="43"/>
      <c r="H83" s="302"/>
      <c r="I83" s="35"/>
      <c r="J83" s="35"/>
    </row>
    <row r="84" spans="1:10" s="38" customFormat="1">
      <c r="A84" s="43"/>
      <c r="H84" s="302"/>
      <c r="I84" s="35"/>
      <c r="J84" s="35"/>
    </row>
    <row r="85" spans="1:10" s="38" customFormat="1">
      <c r="A85" s="43"/>
      <c r="H85" s="302"/>
      <c r="I85" s="35"/>
      <c r="J85" s="35"/>
    </row>
    <row r="86" spans="1:10" s="38" customFormat="1">
      <c r="A86" s="43"/>
      <c r="H86" s="302"/>
      <c r="I86" s="35"/>
      <c r="J86" s="35"/>
    </row>
    <row r="87" spans="1:10" s="38" customFormat="1">
      <c r="A87" s="43"/>
      <c r="H87" s="302"/>
      <c r="I87" s="35"/>
      <c r="J87" s="35"/>
    </row>
    <row r="88" spans="1:10" s="38" customFormat="1">
      <c r="A88" s="43"/>
      <c r="H88" s="302"/>
      <c r="I88" s="35"/>
      <c r="J88" s="35"/>
    </row>
    <row r="89" spans="1:10" s="38" customFormat="1">
      <c r="A89" s="43"/>
      <c r="H89" s="302"/>
      <c r="I89" s="35"/>
      <c r="J89" s="35"/>
    </row>
    <row r="90" spans="1:10" s="38" customFormat="1">
      <c r="A90" s="43"/>
      <c r="H90" s="302"/>
      <c r="I90" s="35"/>
      <c r="J90" s="35"/>
    </row>
    <row r="91" spans="1:10" s="38" customFormat="1">
      <c r="A91" s="43"/>
      <c r="H91" s="302"/>
      <c r="I91" s="35"/>
      <c r="J91" s="35"/>
    </row>
    <row r="92" spans="1:10" s="38" customFormat="1">
      <c r="A92" s="43"/>
      <c r="H92" s="302"/>
      <c r="I92" s="35"/>
      <c r="J92" s="35"/>
    </row>
    <row r="93" spans="1:10" s="38" customFormat="1">
      <c r="A93" s="43"/>
      <c r="H93" s="302"/>
      <c r="I93" s="35"/>
      <c r="J93" s="35"/>
    </row>
    <row r="94" spans="1:10" s="38" customFormat="1">
      <c r="A94" s="43"/>
      <c r="H94" s="302"/>
      <c r="I94" s="35"/>
      <c r="J94" s="35"/>
    </row>
    <row r="95" spans="1:10" s="38" customFormat="1">
      <c r="A95" s="43"/>
      <c r="H95" s="302"/>
      <c r="I95" s="35"/>
      <c r="J95" s="35"/>
    </row>
    <row r="96" spans="1:10" s="38" customFormat="1">
      <c r="A96" s="43"/>
      <c r="H96" s="302"/>
      <c r="I96" s="35"/>
      <c r="J96" s="35"/>
    </row>
    <row r="97" spans="1:10" s="38" customFormat="1">
      <c r="A97" s="43"/>
      <c r="H97" s="302"/>
      <c r="I97" s="35"/>
      <c r="J97" s="35"/>
    </row>
    <row r="98" spans="1:10" s="38" customFormat="1">
      <c r="A98" s="43"/>
      <c r="H98" s="302"/>
      <c r="I98" s="35"/>
      <c r="J98" s="35"/>
    </row>
    <row r="99" spans="1:10" s="38" customFormat="1">
      <c r="A99" s="43"/>
      <c r="H99" s="302"/>
      <c r="I99" s="35"/>
      <c r="J99" s="35"/>
    </row>
    <row r="100" spans="1:10" s="38" customFormat="1">
      <c r="A100" s="43"/>
      <c r="H100" s="302"/>
      <c r="I100" s="35"/>
      <c r="J100" s="35"/>
    </row>
    <row r="101" spans="1:10" s="38" customFormat="1">
      <c r="A101" s="43"/>
      <c r="H101" s="302"/>
      <c r="I101" s="35"/>
      <c r="J101" s="35"/>
    </row>
    <row r="102" spans="1:10" s="38" customFormat="1">
      <c r="A102" s="43"/>
      <c r="H102" s="302"/>
      <c r="I102" s="35"/>
      <c r="J102" s="35"/>
    </row>
    <row r="103" spans="1:10" s="38" customFormat="1">
      <c r="A103" s="43"/>
      <c r="H103" s="302"/>
      <c r="I103" s="35"/>
      <c r="J103" s="35"/>
    </row>
    <row r="104" spans="1:10" s="38" customFormat="1">
      <c r="A104" s="43"/>
      <c r="H104" s="302"/>
      <c r="I104" s="35"/>
      <c r="J104" s="35"/>
    </row>
    <row r="105" spans="1:10" s="38" customFormat="1">
      <c r="A105" s="43"/>
      <c r="H105" s="302"/>
      <c r="I105" s="35"/>
      <c r="J105" s="35"/>
    </row>
    <row r="106" spans="1:10" s="38" customFormat="1">
      <c r="A106" s="43"/>
      <c r="H106" s="302"/>
      <c r="I106" s="35"/>
      <c r="J106" s="35"/>
    </row>
    <row r="107" spans="1:10" s="38" customFormat="1">
      <c r="A107" s="43"/>
      <c r="H107" s="302"/>
      <c r="I107" s="35"/>
      <c r="J107" s="35"/>
    </row>
    <row r="108" spans="1:10" s="38" customFormat="1">
      <c r="A108" s="43"/>
      <c r="H108" s="302"/>
      <c r="I108" s="35"/>
      <c r="J108" s="35"/>
    </row>
    <row r="109" spans="1:10" s="38" customFormat="1">
      <c r="A109" s="43"/>
      <c r="H109" s="302"/>
      <c r="I109" s="35"/>
      <c r="J109" s="35"/>
    </row>
    <row r="110" spans="1:10" s="38" customFormat="1">
      <c r="A110" s="43"/>
      <c r="H110" s="302"/>
      <c r="I110" s="35"/>
      <c r="J110" s="35"/>
    </row>
    <row r="111" spans="1:10" s="38" customFormat="1">
      <c r="A111" s="43"/>
      <c r="H111" s="302"/>
      <c r="I111" s="35"/>
      <c r="J111" s="35"/>
    </row>
    <row r="112" spans="1:10" s="38" customFormat="1">
      <c r="A112" s="43"/>
      <c r="H112" s="302"/>
      <c r="I112" s="35"/>
      <c r="J112" s="35"/>
    </row>
    <row r="113" spans="1:10" s="38" customFormat="1">
      <c r="A113" s="43"/>
      <c r="H113" s="302"/>
      <c r="I113" s="35"/>
      <c r="J113" s="35"/>
    </row>
    <row r="114" spans="1:10" s="38" customFormat="1">
      <c r="A114" s="43"/>
      <c r="H114" s="302"/>
      <c r="I114" s="35"/>
      <c r="J114" s="35"/>
    </row>
    <row r="115" spans="1:10" s="38" customFormat="1">
      <c r="A115" s="43"/>
      <c r="H115" s="302"/>
      <c r="I115" s="35"/>
      <c r="J115" s="35"/>
    </row>
    <row r="116" spans="1:10" s="38" customFormat="1">
      <c r="A116" s="43"/>
      <c r="H116" s="302"/>
      <c r="I116" s="35"/>
      <c r="J116" s="35"/>
    </row>
    <row r="117" spans="1:10" s="38" customFormat="1">
      <c r="A117" s="43"/>
      <c r="H117" s="302"/>
      <c r="I117" s="35"/>
      <c r="J117" s="35"/>
    </row>
    <row r="118" spans="1:10" s="38" customFormat="1">
      <c r="A118" s="43"/>
      <c r="H118" s="302"/>
      <c r="I118" s="35"/>
      <c r="J118" s="35"/>
    </row>
    <row r="119" spans="1:10" s="38" customFormat="1">
      <c r="A119" s="43"/>
      <c r="H119" s="302"/>
      <c r="I119" s="35"/>
      <c r="J119" s="35"/>
    </row>
    <row r="120" spans="1:10" s="38" customFormat="1">
      <c r="A120" s="43"/>
      <c r="H120" s="302"/>
      <c r="I120" s="35"/>
      <c r="J120" s="35"/>
    </row>
    <row r="121" spans="1:10" s="38" customFormat="1">
      <c r="A121" s="43"/>
      <c r="H121" s="302"/>
      <c r="I121" s="35"/>
      <c r="J121" s="35"/>
    </row>
    <row r="122" spans="1:10" s="38" customFormat="1">
      <c r="A122" s="43"/>
      <c r="H122" s="302"/>
      <c r="I122" s="35"/>
      <c r="J122" s="35"/>
    </row>
    <row r="123" spans="1:10" s="38" customFormat="1">
      <c r="A123" s="43"/>
      <c r="H123" s="302"/>
      <c r="I123" s="35"/>
      <c r="J123" s="35"/>
    </row>
    <row r="124" spans="1:10" s="38" customFormat="1">
      <c r="A124" s="43"/>
      <c r="H124" s="302"/>
      <c r="I124" s="35"/>
      <c r="J124" s="35"/>
    </row>
    <row r="125" spans="1:10" s="38" customFormat="1">
      <c r="A125" s="43"/>
      <c r="H125" s="302"/>
      <c r="I125" s="35"/>
      <c r="J125" s="35"/>
    </row>
    <row r="126" spans="1:10" s="38" customFormat="1">
      <c r="A126" s="43"/>
      <c r="H126" s="302"/>
      <c r="I126" s="35"/>
      <c r="J126" s="35"/>
    </row>
    <row r="127" spans="1:10" s="38" customFormat="1">
      <c r="A127" s="43"/>
      <c r="H127" s="302"/>
      <c r="I127" s="35"/>
      <c r="J127" s="35"/>
    </row>
    <row r="128" spans="1:10" s="38" customFormat="1">
      <c r="A128" s="43"/>
      <c r="H128" s="302"/>
      <c r="I128" s="35"/>
      <c r="J128" s="35"/>
    </row>
    <row r="129" spans="1:10" s="38" customFormat="1">
      <c r="A129" s="43"/>
      <c r="H129" s="302"/>
      <c r="I129" s="35"/>
      <c r="J129" s="35"/>
    </row>
    <row r="130" spans="1:10" s="38" customFormat="1">
      <c r="A130" s="43"/>
      <c r="H130" s="302"/>
      <c r="I130" s="35"/>
      <c r="J130" s="35"/>
    </row>
    <row r="131" spans="1:10" s="38" customFormat="1">
      <c r="A131" s="43"/>
      <c r="H131" s="302"/>
      <c r="I131" s="35"/>
      <c r="J131" s="35"/>
    </row>
    <row r="132" spans="1:10" s="38" customFormat="1">
      <c r="A132" s="43"/>
      <c r="H132" s="302"/>
      <c r="I132" s="35"/>
      <c r="J132" s="35"/>
    </row>
    <row r="133" spans="1:10" s="38" customFormat="1">
      <c r="A133" s="43"/>
      <c r="H133" s="302"/>
      <c r="I133" s="35"/>
      <c r="J133" s="35"/>
    </row>
    <row r="134" spans="1:10" s="38" customFormat="1">
      <c r="A134" s="43"/>
      <c r="H134" s="302"/>
      <c r="I134" s="35"/>
      <c r="J134" s="35"/>
    </row>
    <row r="135" spans="1:10" s="38" customFormat="1">
      <c r="A135" s="43"/>
      <c r="H135" s="302"/>
      <c r="I135" s="35"/>
      <c r="J135" s="35"/>
    </row>
    <row r="136" spans="1:10" s="38" customFormat="1">
      <c r="A136" s="43"/>
      <c r="H136" s="302"/>
      <c r="I136" s="35"/>
      <c r="J136" s="35"/>
    </row>
    <row r="137" spans="1:10" s="38" customFormat="1">
      <c r="A137" s="43"/>
      <c r="H137" s="302"/>
      <c r="I137" s="35"/>
      <c r="J137" s="35"/>
    </row>
    <row r="138" spans="1:10" s="38" customFormat="1">
      <c r="A138" s="43"/>
      <c r="H138" s="302"/>
      <c r="I138" s="35"/>
      <c r="J138" s="35"/>
    </row>
    <row r="139" spans="1:10" s="38" customFormat="1">
      <c r="A139" s="43"/>
      <c r="H139" s="302"/>
      <c r="I139" s="35"/>
      <c r="J139" s="35"/>
    </row>
    <row r="140" spans="1:10" s="38" customFormat="1">
      <c r="A140" s="43"/>
      <c r="H140" s="302"/>
      <c r="I140" s="35"/>
      <c r="J140" s="35"/>
    </row>
    <row r="141" spans="1:10" s="38" customFormat="1">
      <c r="A141" s="43"/>
      <c r="H141" s="302"/>
      <c r="I141" s="35"/>
      <c r="J141" s="35"/>
    </row>
    <row r="142" spans="1:10" s="38" customFormat="1">
      <c r="A142" s="43"/>
      <c r="H142" s="302"/>
      <c r="I142" s="35"/>
      <c r="J142" s="35"/>
    </row>
    <row r="143" spans="1:10" s="38" customFormat="1">
      <c r="A143" s="43"/>
      <c r="H143" s="302"/>
      <c r="I143" s="35"/>
      <c r="J143" s="35"/>
    </row>
    <row r="144" spans="1:10" s="38" customFormat="1">
      <c r="A144" s="43"/>
      <c r="H144" s="302"/>
      <c r="I144" s="35"/>
      <c r="J144" s="35"/>
    </row>
    <row r="145" spans="1:10" s="38" customFormat="1">
      <c r="A145" s="43"/>
      <c r="H145" s="302"/>
      <c r="I145" s="35"/>
      <c r="J145" s="35"/>
    </row>
    <row r="146" spans="1:10" s="38" customFormat="1">
      <c r="A146" s="43"/>
      <c r="H146" s="302"/>
      <c r="I146" s="35"/>
      <c r="J146" s="35"/>
    </row>
    <row r="147" spans="1:10" s="38" customFormat="1">
      <c r="A147" s="43"/>
      <c r="H147" s="302"/>
      <c r="I147" s="35"/>
      <c r="J147" s="35"/>
    </row>
    <row r="148" spans="1:10" s="38" customFormat="1">
      <c r="A148" s="43"/>
      <c r="H148" s="302"/>
      <c r="I148" s="35"/>
      <c r="J148" s="35"/>
    </row>
    <row r="149" spans="1:10" s="38" customFormat="1">
      <c r="A149" s="43"/>
      <c r="H149" s="302"/>
      <c r="I149" s="35"/>
      <c r="J149" s="35"/>
    </row>
    <row r="150" spans="1:10" s="38" customFormat="1">
      <c r="A150" s="43"/>
      <c r="H150" s="302"/>
      <c r="I150" s="35"/>
      <c r="J150" s="35"/>
    </row>
    <row r="151" spans="1:10" s="38" customFormat="1">
      <c r="A151" s="43"/>
      <c r="H151" s="302"/>
      <c r="I151" s="35"/>
      <c r="J151" s="35"/>
    </row>
    <row r="152" spans="1:10" s="38" customFormat="1">
      <c r="A152" s="43"/>
      <c r="H152" s="302"/>
      <c r="I152" s="35"/>
      <c r="J152" s="35"/>
    </row>
    <row r="153" spans="1:10" s="38" customFormat="1">
      <c r="A153" s="43"/>
      <c r="H153" s="302"/>
      <c r="I153" s="35"/>
      <c r="J153" s="35"/>
    </row>
    <row r="154" spans="1:10" s="38" customFormat="1">
      <c r="A154" s="43"/>
      <c r="H154" s="302"/>
      <c r="I154" s="35"/>
      <c r="J154" s="35"/>
    </row>
    <row r="155" spans="1:10" s="38" customFormat="1">
      <c r="A155" s="43"/>
      <c r="H155" s="302"/>
      <c r="I155" s="35"/>
      <c r="J155" s="35"/>
    </row>
    <row r="156" spans="1:10" s="38" customFormat="1">
      <c r="A156" s="43"/>
      <c r="H156" s="302"/>
      <c r="I156" s="35"/>
      <c r="J156" s="35"/>
    </row>
    <row r="157" spans="1:10" s="38" customFormat="1">
      <c r="A157" s="43"/>
      <c r="H157" s="302"/>
      <c r="I157" s="35"/>
      <c r="J157" s="35"/>
    </row>
    <row r="158" spans="1:10" s="38" customFormat="1">
      <c r="A158" s="43"/>
      <c r="H158" s="302"/>
      <c r="I158" s="35"/>
      <c r="J158" s="35"/>
    </row>
    <row r="159" spans="1:10" s="38" customFormat="1">
      <c r="A159" s="43"/>
      <c r="H159" s="302"/>
      <c r="I159" s="35"/>
      <c r="J159" s="35"/>
    </row>
    <row r="160" spans="1:10" s="38" customFormat="1">
      <c r="A160" s="43"/>
      <c r="H160" s="302"/>
      <c r="I160" s="35"/>
      <c r="J160" s="35"/>
    </row>
    <row r="161" spans="1:10" s="38" customFormat="1">
      <c r="A161" s="43"/>
      <c r="H161" s="302"/>
      <c r="I161" s="35"/>
      <c r="J161" s="35"/>
    </row>
    <row r="162" spans="1:10" s="38" customFormat="1">
      <c r="A162" s="43"/>
      <c r="H162" s="302"/>
      <c r="I162" s="35"/>
      <c r="J162" s="35"/>
    </row>
    <row r="163" spans="1:10" s="38" customFormat="1">
      <c r="A163" s="43"/>
      <c r="H163" s="302"/>
      <c r="I163" s="35"/>
      <c r="J163" s="35"/>
    </row>
    <row r="164" spans="1:10" s="38" customFormat="1">
      <c r="A164" s="43"/>
      <c r="H164" s="302"/>
      <c r="I164" s="35"/>
      <c r="J164" s="35"/>
    </row>
    <row r="165" spans="1:10" s="38" customFormat="1">
      <c r="A165" s="43"/>
      <c r="H165" s="302"/>
      <c r="I165" s="35"/>
      <c r="J165" s="35"/>
    </row>
    <row r="166" spans="1:10" s="38" customFormat="1">
      <c r="A166" s="43"/>
      <c r="H166" s="302"/>
      <c r="I166" s="35"/>
      <c r="J166" s="35"/>
    </row>
    <row r="167" spans="1:10" s="38" customFormat="1">
      <c r="A167" s="43"/>
      <c r="H167" s="302"/>
      <c r="I167" s="35"/>
      <c r="J167" s="35"/>
    </row>
    <row r="168" spans="1:10" s="38" customFormat="1">
      <c r="A168" s="43"/>
      <c r="H168" s="302"/>
      <c r="I168" s="35"/>
      <c r="J168" s="35"/>
    </row>
    <row r="169" spans="1:10" s="38" customFormat="1">
      <c r="A169" s="43"/>
      <c r="H169" s="302"/>
      <c r="I169" s="35"/>
      <c r="J169" s="35"/>
    </row>
    <row r="170" spans="1:10" s="38" customFormat="1">
      <c r="A170" s="43"/>
      <c r="H170" s="302"/>
      <c r="I170" s="35"/>
      <c r="J170" s="35"/>
    </row>
    <row r="171" spans="1:10" s="38" customFormat="1">
      <c r="A171" s="43"/>
      <c r="H171" s="302"/>
      <c r="I171" s="35"/>
      <c r="J171" s="35"/>
    </row>
    <row r="172" spans="1:10" s="38" customFormat="1">
      <c r="A172" s="43"/>
      <c r="H172" s="302"/>
      <c r="I172" s="35"/>
      <c r="J172" s="35"/>
    </row>
    <row r="173" spans="1:10" s="38" customFormat="1">
      <c r="A173" s="43"/>
      <c r="H173" s="302"/>
      <c r="I173" s="35"/>
      <c r="J173" s="35"/>
    </row>
    <row r="174" spans="1:10" s="38" customFormat="1">
      <c r="A174" s="43"/>
      <c r="H174" s="302"/>
      <c r="I174" s="35"/>
      <c r="J174" s="35"/>
    </row>
    <row r="175" spans="1:10" s="38" customFormat="1">
      <c r="A175" s="43"/>
      <c r="H175" s="302"/>
      <c r="I175" s="35"/>
      <c r="J175" s="35"/>
    </row>
    <row r="176" spans="1:10" s="38" customFormat="1">
      <c r="A176" s="43"/>
      <c r="H176" s="302"/>
      <c r="I176" s="35"/>
      <c r="J176" s="35"/>
    </row>
    <row r="177" spans="1:10" s="38" customFormat="1">
      <c r="A177" s="43"/>
      <c r="H177" s="302"/>
      <c r="I177" s="35"/>
      <c r="J177" s="35"/>
    </row>
    <row r="178" spans="1:10" s="38" customFormat="1">
      <c r="A178" s="43"/>
      <c r="H178" s="302"/>
      <c r="I178" s="35"/>
      <c r="J178" s="35"/>
    </row>
    <row r="179" spans="1:10" s="38" customFormat="1">
      <c r="A179" s="43"/>
      <c r="H179" s="302"/>
      <c r="I179" s="35"/>
      <c r="J179" s="35"/>
    </row>
    <row r="180" spans="1:10" s="38" customFormat="1">
      <c r="A180" s="43"/>
      <c r="H180" s="302"/>
      <c r="I180" s="35"/>
      <c r="J180" s="35"/>
    </row>
    <row r="181" spans="1:10" s="38" customFormat="1">
      <c r="A181" s="43"/>
      <c r="H181" s="302"/>
      <c r="I181" s="35"/>
      <c r="J181" s="35"/>
    </row>
    <row r="182" spans="1:10" s="38" customFormat="1">
      <c r="A182" s="43"/>
      <c r="H182" s="302"/>
      <c r="I182" s="35"/>
      <c r="J182" s="35"/>
    </row>
    <row r="183" spans="1:10" s="38" customFormat="1">
      <c r="A183" s="43"/>
      <c r="H183" s="302"/>
      <c r="I183" s="35"/>
      <c r="J183" s="35"/>
    </row>
    <row r="184" spans="1:10" s="38" customFormat="1">
      <c r="A184" s="43"/>
      <c r="H184" s="302"/>
      <c r="I184" s="35"/>
      <c r="J184" s="35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6"/>
  <sheetViews>
    <sheetView tabSelected="1" view="pageBreakPreview" zoomScaleNormal="75" zoomScaleSheetLayoutView="7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L14" sqref="L14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306" customWidth="1"/>
    <col min="9" max="16384" width="9.140625" style="1"/>
  </cols>
  <sheetData>
    <row r="1" spans="1:8" ht="32.25" customHeight="1">
      <c r="A1" s="335" t="s">
        <v>111</v>
      </c>
      <c r="B1" s="335"/>
      <c r="C1" s="335"/>
      <c r="D1" s="335"/>
      <c r="E1" s="335"/>
      <c r="F1" s="335"/>
      <c r="G1" s="335"/>
      <c r="H1" s="335"/>
    </row>
    <row r="2" spans="1:8" ht="6.75" customHeight="1">
      <c r="A2" s="18"/>
      <c r="B2" s="18"/>
      <c r="C2" s="18"/>
      <c r="D2" s="18"/>
      <c r="E2" s="18"/>
      <c r="F2" s="18"/>
      <c r="G2" s="18"/>
      <c r="H2" s="303"/>
    </row>
    <row r="3" spans="1:8" ht="33.75" customHeight="1">
      <c r="A3" s="340" t="s">
        <v>193</v>
      </c>
      <c r="B3" s="385" t="s">
        <v>0</v>
      </c>
      <c r="C3" s="340" t="s">
        <v>475</v>
      </c>
      <c r="D3" s="340"/>
      <c r="E3" s="379" t="s">
        <v>546</v>
      </c>
      <c r="F3" s="380"/>
      <c r="G3" s="380"/>
      <c r="H3" s="381"/>
    </row>
    <row r="4" spans="1:8" ht="60" customHeight="1">
      <c r="A4" s="340"/>
      <c r="B4" s="385"/>
      <c r="C4" s="288" t="s">
        <v>544</v>
      </c>
      <c r="D4" s="6" t="s">
        <v>545</v>
      </c>
      <c r="E4" s="47" t="s">
        <v>177</v>
      </c>
      <c r="F4" s="47" t="s">
        <v>169</v>
      </c>
      <c r="G4" s="47" t="s">
        <v>188</v>
      </c>
      <c r="H4" s="291" t="s">
        <v>189</v>
      </c>
    </row>
    <row r="5" spans="1:8" ht="13.5" customHeight="1">
      <c r="A5" s="90">
        <v>1</v>
      </c>
      <c r="B5" s="107">
        <v>2</v>
      </c>
      <c r="C5" s="90">
        <v>3</v>
      </c>
      <c r="D5" s="90">
        <v>4</v>
      </c>
      <c r="E5" s="90">
        <v>5</v>
      </c>
      <c r="F5" s="107">
        <v>6</v>
      </c>
      <c r="G5" s="90">
        <v>7</v>
      </c>
      <c r="H5" s="304">
        <v>8</v>
      </c>
    </row>
    <row r="6" spans="1:8" s="42" customFormat="1" ht="29.25" customHeight="1">
      <c r="A6" s="386" t="s">
        <v>115</v>
      </c>
      <c r="B6" s="386"/>
      <c r="C6" s="386"/>
      <c r="D6" s="386"/>
      <c r="E6" s="386"/>
      <c r="F6" s="386"/>
      <c r="G6" s="386"/>
      <c r="H6" s="386"/>
    </row>
    <row r="7" spans="1:8" ht="45" customHeight="1">
      <c r="A7" s="204" t="s">
        <v>356</v>
      </c>
      <c r="B7" s="205" t="s">
        <v>357</v>
      </c>
      <c r="C7" s="225">
        <v>3579</v>
      </c>
      <c r="D7" s="225">
        <v>3121</v>
      </c>
      <c r="E7" s="225">
        <v>1190</v>
      </c>
      <c r="F7" s="225">
        <v>1060</v>
      </c>
      <c r="G7" s="225">
        <f t="shared" ref="G7:G19" si="0">F7-E7</f>
        <v>-130</v>
      </c>
      <c r="H7" s="292">
        <f>F7/E7*100</f>
        <v>89.075630252100851</v>
      </c>
    </row>
    <row r="8" spans="1:8" ht="28.5" customHeight="1">
      <c r="A8" s="232" t="s">
        <v>336</v>
      </c>
      <c r="B8" s="201" t="s">
        <v>337</v>
      </c>
      <c r="C8" s="82">
        <v>2177</v>
      </c>
      <c r="D8" s="82">
        <v>1844</v>
      </c>
      <c r="E8" s="82">
        <v>790</v>
      </c>
      <c r="F8" s="82">
        <v>642</v>
      </c>
      <c r="G8" s="86">
        <f t="shared" si="0"/>
        <v>-148</v>
      </c>
      <c r="H8" s="292">
        <f t="shared" ref="H8:H19" si="1">F8/E8*100</f>
        <v>81.265822784810126</v>
      </c>
    </row>
    <row r="9" spans="1:8" ht="30" customHeight="1">
      <c r="A9" s="233" t="s">
        <v>446</v>
      </c>
      <c r="B9" s="201" t="s">
        <v>338</v>
      </c>
      <c r="C9" s="82">
        <v>67</v>
      </c>
      <c r="D9" s="82">
        <v>33</v>
      </c>
      <c r="E9" s="82">
        <v>25</v>
      </c>
      <c r="F9" s="82">
        <v>9</v>
      </c>
      <c r="G9" s="86">
        <f t="shared" si="0"/>
        <v>-16</v>
      </c>
      <c r="H9" s="292">
        <f t="shared" si="1"/>
        <v>36</v>
      </c>
    </row>
    <row r="10" spans="1:8" ht="25.5" customHeight="1">
      <c r="A10" s="233" t="s">
        <v>339</v>
      </c>
      <c r="B10" s="201" t="s">
        <v>340</v>
      </c>
      <c r="C10" s="82">
        <v>1326</v>
      </c>
      <c r="D10" s="82">
        <v>1244</v>
      </c>
      <c r="E10" s="82">
        <v>375</v>
      </c>
      <c r="F10" s="82">
        <v>409</v>
      </c>
      <c r="G10" s="86">
        <f t="shared" si="0"/>
        <v>34</v>
      </c>
      <c r="H10" s="292">
        <f t="shared" si="1"/>
        <v>109.06666666666666</v>
      </c>
    </row>
    <row r="11" spans="1:8" ht="24.75" customHeight="1">
      <c r="A11" s="233" t="s">
        <v>447</v>
      </c>
      <c r="B11" s="201" t="s">
        <v>341</v>
      </c>
      <c r="C11" s="82">
        <v>8</v>
      </c>
      <c r="D11" s="82"/>
      <c r="E11" s="82"/>
      <c r="F11" s="82"/>
      <c r="G11" s="86">
        <f t="shared" si="0"/>
        <v>0</v>
      </c>
      <c r="H11" s="292" t="e">
        <f t="shared" si="1"/>
        <v>#DIV/0!</v>
      </c>
    </row>
    <row r="12" spans="1:8" ht="27.75" customHeight="1">
      <c r="A12" s="233" t="s">
        <v>401</v>
      </c>
      <c r="B12" s="202" t="s">
        <v>342</v>
      </c>
      <c r="C12" s="82">
        <v>1</v>
      </c>
      <c r="D12" s="82"/>
      <c r="E12" s="82"/>
      <c r="F12" s="82"/>
      <c r="G12" s="86">
        <f t="shared" si="0"/>
        <v>0</v>
      </c>
      <c r="H12" s="292" t="e">
        <f t="shared" si="1"/>
        <v>#DIV/0!</v>
      </c>
    </row>
    <row r="13" spans="1:8" ht="41.25" customHeight="1">
      <c r="A13" s="204" t="s">
        <v>343</v>
      </c>
      <c r="B13" s="205" t="s">
        <v>344</v>
      </c>
      <c r="C13" s="225">
        <f>SUM(C14:C18)</f>
        <v>-3617</v>
      </c>
      <c r="D13" s="225">
        <f>SUM(D14:D18)</f>
        <v>-3141</v>
      </c>
      <c r="E13" s="225">
        <f>SUM(E14:E18)</f>
        <v>-1188</v>
      </c>
      <c r="F13" s="225">
        <v>-1059</v>
      </c>
      <c r="G13" s="225">
        <f t="shared" si="0"/>
        <v>129</v>
      </c>
      <c r="H13" s="292">
        <f t="shared" si="1"/>
        <v>89.141414141414145</v>
      </c>
    </row>
    <row r="14" spans="1:8" ht="30.75" customHeight="1">
      <c r="A14" s="232" t="s">
        <v>345</v>
      </c>
      <c r="B14" s="201" t="s">
        <v>346</v>
      </c>
      <c r="C14" s="82">
        <v>-1872</v>
      </c>
      <c r="D14" s="82">
        <v>-1535</v>
      </c>
      <c r="E14" s="82">
        <v>-636</v>
      </c>
      <c r="F14" s="82">
        <v>-484</v>
      </c>
      <c r="G14" s="86"/>
      <c r="H14" s="292">
        <f t="shared" si="1"/>
        <v>76.100628930817621</v>
      </c>
    </row>
    <row r="15" spans="1:8" ht="26.25" customHeight="1">
      <c r="A15" s="232" t="s">
        <v>347</v>
      </c>
      <c r="B15" s="201" t="s">
        <v>348</v>
      </c>
      <c r="C15" s="82">
        <v>-250</v>
      </c>
      <c r="D15" s="82">
        <v>-214</v>
      </c>
      <c r="E15" s="82">
        <v>-121</v>
      </c>
      <c r="F15" s="82">
        <v>-69</v>
      </c>
      <c r="G15" s="86"/>
      <c r="H15" s="292">
        <f t="shared" si="1"/>
        <v>57.02479338842975</v>
      </c>
    </row>
    <row r="16" spans="1:8" ht="28.5" customHeight="1">
      <c r="A16" s="232" t="s">
        <v>349</v>
      </c>
      <c r="B16" s="201" t="s">
        <v>350</v>
      </c>
      <c r="C16" s="82">
        <v>-1325</v>
      </c>
      <c r="D16" s="82">
        <v>-1244</v>
      </c>
      <c r="E16" s="82">
        <v>-375</v>
      </c>
      <c r="F16" s="82">
        <v>-459</v>
      </c>
      <c r="G16" s="86"/>
      <c r="H16" s="292">
        <f t="shared" si="1"/>
        <v>122.39999999999999</v>
      </c>
    </row>
    <row r="17" spans="1:8" ht="28.5" customHeight="1">
      <c r="A17" s="232" t="s">
        <v>351</v>
      </c>
      <c r="B17" s="202" t="s">
        <v>352</v>
      </c>
      <c r="C17" s="82">
        <v>-170</v>
      </c>
      <c r="D17" s="82">
        <v>-148</v>
      </c>
      <c r="E17" s="82">
        <v>-56</v>
      </c>
      <c r="F17" s="82">
        <v>-47</v>
      </c>
      <c r="G17" s="86"/>
      <c r="H17" s="292">
        <f t="shared" si="1"/>
        <v>83.928571428571431</v>
      </c>
    </row>
    <row r="18" spans="1:8" ht="29.25" customHeight="1">
      <c r="A18" s="232" t="s">
        <v>353</v>
      </c>
      <c r="B18" s="202" t="s">
        <v>354</v>
      </c>
      <c r="C18" s="82" t="s">
        <v>242</v>
      </c>
      <c r="D18" s="82" t="s">
        <v>242</v>
      </c>
      <c r="E18" s="82" t="s">
        <v>496</v>
      </c>
      <c r="F18" s="82" t="s">
        <v>242</v>
      </c>
      <c r="G18" s="86"/>
      <c r="H18" s="292" t="e">
        <f t="shared" si="1"/>
        <v>#VALUE!</v>
      </c>
    </row>
    <row r="19" spans="1:8" ht="39.75" customHeight="1">
      <c r="A19" s="206" t="s">
        <v>114</v>
      </c>
      <c r="B19" s="207" t="s">
        <v>355</v>
      </c>
      <c r="C19" s="225">
        <f>SUM(C7,C13)</f>
        <v>-38</v>
      </c>
      <c r="D19" s="225">
        <f>SUM(D7,D13)</f>
        <v>-20</v>
      </c>
      <c r="E19" s="225">
        <v>2</v>
      </c>
      <c r="F19" s="225">
        <v>1</v>
      </c>
      <c r="G19" s="225">
        <f t="shared" si="0"/>
        <v>-1</v>
      </c>
      <c r="H19" s="292">
        <f t="shared" si="1"/>
        <v>50</v>
      </c>
    </row>
    <row r="20" spans="1:8" ht="31.5" customHeight="1">
      <c r="A20" s="386" t="s">
        <v>116</v>
      </c>
      <c r="B20" s="386"/>
      <c r="C20" s="386"/>
      <c r="D20" s="386"/>
      <c r="E20" s="386"/>
      <c r="F20" s="386"/>
      <c r="G20" s="386"/>
      <c r="H20" s="386"/>
    </row>
    <row r="21" spans="1:8" ht="40.5" customHeight="1">
      <c r="A21" s="204" t="s">
        <v>393</v>
      </c>
      <c r="B21" s="220"/>
      <c r="C21" s="86"/>
      <c r="D21" s="86"/>
      <c r="E21" s="86"/>
      <c r="F21" s="86"/>
      <c r="G21" s="86">
        <f t="shared" ref="G21:G41" si="2">F21-E21</f>
        <v>0</v>
      </c>
      <c r="H21" s="296" t="e">
        <f>F21/E21*100</f>
        <v>#DIV/0!</v>
      </c>
    </row>
    <row r="22" spans="1:8" ht="28.5" customHeight="1">
      <c r="A22" s="234" t="s">
        <v>24</v>
      </c>
      <c r="B22" s="201" t="s">
        <v>396</v>
      </c>
      <c r="C22" s="82"/>
      <c r="D22" s="82"/>
      <c r="E22" s="82"/>
      <c r="F22" s="82"/>
      <c r="G22" s="86">
        <f t="shared" si="2"/>
        <v>0</v>
      </c>
      <c r="H22" s="296" t="e">
        <f t="shared" ref="H22:H31" si="3">F22/E22*100</f>
        <v>#DIV/0!</v>
      </c>
    </row>
    <row r="23" spans="1:8" ht="30" customHeight="1">
      <c r="A23" s="234" t="s">
        <v>397</v>
      </c>
      <c r="B23" s="201" t="s">
        <v>398</v>
      </c>
      <c r="C23" s="82"/>
      <c r="D23" s="82"/>
      <c r="E23" s="82"/>
      <c r="F23" s="82"/>
      <c r="G23" s="86">
        <f t="shared" si="2"/>
        <v>0</v>
      </c>
      <c r="H23" s="296" t="e">
        <f t="shared" si="3"/>
        <v>#DIV/0!</v>
      </c>
    </row>
    <row r="24" spans="1:8" ht="27" customHeight="1">
      <c r="A24" s="234" t="s">
        <v>399</v>
      </c>
      <c r="B24" s="201" t="s">
        <v>400</v>
      </c>
      <c r="C24" s="82"/>
      <c r="D24" s="82"/>
      <c r="E24" s="82"/>
      <c r="F24" s="82"/>
      <c r="G24" s="86">
        <f t="shared" si="2"/>
        <v>0</v>
      </c>
      <c r="H24" s="296" t="e">
        <f t="shared" si="3"/>
        <v>#DIV/0!</v>
      </c>
    </row>
    <row r="25" spans="1:8" ht="21.75" customHeight="1">
      <c r="A25" s="234" t="s">
        <v>120</v>
      </c>
      <c r="B25" s="250"/>
      <c r="C25" s="82"/>
      <c r="D25" s="82"/>
      <c r="E25" s="82"/>
      <c r="F25" s="82"/>
      <c r="G25" s="86">
        <f t="shared" si="2"/>
        <v>0</v>
      </c>
      <c r="H25" s="296" t="e">
        <f t="shared" si="3"/>
        <v>#DIV/0!</v>
      </c>
    </row>
    <row r="26" spans="1:8" ht="21.75" customHeight="1">
      <c r="A26" s="249" t="s">
        <v>448</v>
      </c>
      <c r="B26" s="250" t="s">
        <v>402</v>
      </c>
      <c r="C26" s="82"/>
      <c r="D26" s="82"/>
      <c r="E26" s="82"/>
      <c r="F26" s="82"/>
      <c r="G26" s="86">
        <f t="shared" si="2"/>
        <v>0</v>
      </c>
      <c r="H26" s="296" t="e">
        <f t="shared" si="3"/>
        <v>#DIV/0!</v>
      </c>
    </row>
    <row r="27" spans="1:8" ht="22.5" customHeight="1">
      <c r="A27" s="249" t="s">
        <v>449</v>
      </c>
      <c r="B27" s="250" t="s">
        <v>395</v>
      </c>
      <c r="C27" s="82"/>
      <c r="D27" s="82"/>
      <c r="E27" s="82"/>
      <c r="F27" s="82"/>
      <c r="G27" s="86">
        <f t="shared" si="2"/>
        <v>0</v>
      </c>
      <c r="H27" s="296" t="e">
        <f t="shared" si="3"/>
        <v>#DIV/0!</v>
      </c>
    </row>
    <row r="28" spans="1:8" ht="27" customHeight="1">
      <c r="A28" s="235" t="s">
        <v>401</v>
      </c>
      <c r="B28" s="236" t="s">
        <v>404</v>
      </c>
      <c r="C28" s="82"/>
      <c r="D28" s="82"/>
      <c r="E28" s="82"/>
      <c r="F28" s="82"/>
      <c r="G28" s="86">
        <f t="shared" si="2"/>
        <v>0</v>
      </c>
      <c r="H28" s="296" t="e">
        <f t="shared" si="3"/>
        <v>#DIV/0!</v>
      </c>
    </row>
    <row r="29" spans="1:8" ht="11.25" customHeight="1">
      <c r="A29" s="176" t="s">
        <v>252</v>
      </c>
      <c r="B29" s="237"/>
      <c r="C29" s="105"/>
      <c r="D29" s="105"/>
      <c r="E29" s="105"/>
      <c r="F29" s="105"/>
      <c r="G29" s="106">
        <f t="shared" si="2"/>
        <v>0</v>
      </c>
      <c r="H29" s="296" t="e">
        <f t="shared" si="3"/>
        <v>#DIV/0!</v>
      </c>
    </row>
    <row r="30" spans="1:8" ht="22.5" customHeight="1">
      <c r="A30" s="176" t="s">
        <v>259</v>
      </c>
      <c r="B30" s="238" t="s">
        <v>361</v>
      </c>
      <c r="C30" s="105"/>
      <c r="D30" s="105"/>
      <c r="E30" s="105"/>
      <c r="F30" s="105"/>
      <c r="G30" s="106">
        <f t="shared" si="2"/>
        <v>0</v>
      </c>
      <c r="H30" s="296" t="e">
        <f t="shared" si="3"/>
        <v>#DIV/0!</v>
      </c>
    </row>
    <row r="31" spans="1:8" ht="21.75" customHeight="1">
      <c r="A31" s="176" t="s">
        <v>251</v>
      </c>
      <c r="B31" s="238" t="s">
        <v>362</v>
      </c>
      <c r="C31" s="82"/>
      <c r="D31" s="82"/>
      <c r="E31" s="82"/>
      <c r="F31" s="82"/>
      <c r="G31" s="86">
        <f t="shared" si="2"/>
        <v>0</v>
      </c>
      <c r="H31" s="296" t="e">
        <f t="shared" si="3"/>
        <v>#DIV/0!</v>
      </c>
    </row>
    <row r="32" spans="1:8" ht="45.75" customHeight="1">
      <c r="A32" s="204" t="s">
        <v>394</v>
      </c>
      <c r="B32" s="205" t="s">
        <v>406</v>
      </c>
      <c r="C32" s="86"/>
      <c r="D32" s="86"/>
      <c r="E32" s="86"/>
      <c r="F32" s="86"/>
      <c r="G32" s="86">
        <f t="shared" si="2"/>
        <v>0</v>
      </c>
      <c r="H32" s="296" t="e">
        <f>F32/E32*100</f>
        <v>#DIV/0!</v>
      </c>
    </row>
    <row r="33" spans="1:8" ht="54.75" customHeight="1">
      <c r="A33" s="234" t="s">
        <v>403</v>
      </c>
      <c r="B33" s="201" t="s">
        <v>407</v>
      </c>
      <c r="C33" s="82" t="s">
        <v>242</v>
      </c>
      <c r="D33" s="82" t="s">
        <v>242</v>
      </c>
      <c r="E33" s="82" t="s">
        <v>242</v>
      </c>
      <c r="F33" s="82" t="s">
        <v>242</v>
      </c>
      <c r="G33" s="86" t="e">
        <f t="shared" si="2"/>
        <v>#VALUE!</v>
      </c>
      <c r="H33" s="296" t="e">
        <f t="shared" ref="H33:H41" si="4">F33/E33*100</f>
        <v>#VALUE!</v>
      </c>
    </row>
    <row r="34" spans="1:8" ht="43.5" customHeight="1">
      <c r="A34" s="7" t="s">
        <v>405</v>
      </c>
      <c r="B34" s="201" t="s">
        <v>408</v>
      </c>
      <c r="C34" s="82" t="s">
        <v>242</v>
      </c>
      <c r="D34" s="82" t="s">
        <v>242</v>
      </c>
      <c r="E34" s="82" t="s">
        <v>242</v>
      </c>
      <c r="F34" s="82" t="s">
        <v>242</v>
      </c>
      <c r="G34" s="86" t="e">
        <f t="shared" si="2"/>
        <v>#VALUE!</v>
      </c>
      <c r="H34" s="296" t="e">
        <f t="shared" si="4"/>
        <v>#VALUE!</v>
      </c>
    </row>
    <row r="35" spans="1:8" ht="37.5" customHeight="1">
      <c r="A35" s="7" t="s">
        <v>411</v>
      </c>
      <c r="B35" s="201" t="s">
        <v>409</v>
      </c>
      <c r="C35" s="82" t="s">
        <v>242</v>
      </c>
      <c r="D35" s="82" t="s">
        <v>242</v>
      </c>
      <c r="E35" s="82" t="s">
        <v>242</v>
      </c>
      <c r="F35" s="82" t="s">
        <v>242</v>
      </c>
      <c r="G35" s="86" t="e">
        <f t="shared" si="2"/>
        <v>#VALUE!</v>
      </c>
      <c r="H35" s="296" t="e">
        <f t="shared" si="4"/>
        <v>#VALUE!</v>
      </c>
    </row>
    <row r="36" spans="1:8" ht="30" customHeight="1">
      <c r="A36" s="7" t="s">
        <v>44</v>
      </c>
      <c r="B36" s="201" t="s">
        <v>412</v>
      </c>
      <c r="C36" s="82" t="s">
        <v>242</v>
      </c>
      <c r="D36" s="82" t="s">
        <v>242</v>
      </c>
      <c r="E36" s="82" t="s">
        <v>242</v>
      </c>
      <c r="F36" s="82" t="s">
        <v>242</v>
      </c>
      <c r="G36" s="86" t="e">
        <f t="shared" si="2"/>
        <v>#VALUE!</v>
      </c>
      <c r="H36" s="296" t="e">
        <f t="shared" si="4"/>
        <v>#VALUE!</v>
      </c>
    </row>
    <row r="37" spans="1:8" ht="27" customHeight="1">
      <c r="A37" s="7" t="s">
        <v>353</v>
      </c>
      <c r="B37" s="202" t="s">
        <v>451</v>
      </c>
      <c r="C37" s="82" t="s">
        <v>242</v>
      </c>
      <c r="D37" s="82" t="s">
        <v>242</v>
      </c>
      <c r="E37" s="82" t="s">
        <v>242</v>
      </c>
      <c r="F37" s="82" t="s">
        <v>242</v>
      </c>
      <c r="G37" s="86" t="e">
        <f t="shared" si="2"/>
        <v>#VALUE!</v>
      </c>
      <c r="H37" s="296" t="e">
        <f t="shared" si="4"/>
        <v>#VALUE!</v>
      </c>
    </row>
    <row r="38" spans="1:8" ht="11.25" customHeight="1">
      <c r="A38" s="239" t="s">
        <v>253</v>
      </c>
      <c r="B38" s="240"/>
      <c r="C38" s="82"/>
      <c r="D38" s="82"/>
      <c r="E38" s="82"/>
      <c r="F38" s="82"/>
      <c r="G38" s="86">
        <f t="shared" si="2"/>
        <v>0</v>
      </c>
      <c r="H38" s="296" t="e">
        <f t="shared" si="4"/>
        <v>#DIV/0!</v>
      </c>
    </row>
    <row r="39" spans="1:8" ht="21.75" customHeight="1">
      <c r="A39" s="176" t="s">
        <v>259</v>
      </c>
      <c r="B39" s="241" t="s">
        <v>452</v>
      </c>
      <c r="C39" s="105" t="s">
        <v>242</v>
      </c>
      <c r="D39" s="105" t="s">
        <v>242</v>
      </c>
      <c r="E39" s="105" t="s">
        <v>242</v>
      </c>
      <c r="F39" s="105" t="s">
        <v>242</v>
      </c>
      <c r="G39" s="86" t="e">
        <f t="shared" si="2"/>
        <v>#VALUE!</v>
      </c>
      <c r="H39" s="296" t="e">
        <f t="shared" si="4"/>
        <v>#VALUE!</v>
      </c>
    </row>
    <row r="40" spans="1:8" ht="21" customHeight="1">
      <c r="A40" s="176" t="s">
        <v>410</v>
      </c>
      <c r="B40" s="241" t="s">
        <v>453</v>
      </c>
      <c r="C40" s="105" t="s">
        <v>242</v>
      </c>
      <c r="D40" s="105" t="s">
        <v>242</v>
      </c>
      <c r="E40" s="105" t="s">
        <v>242</v>
      </c>
      <c r="F40" s="105" t="s">
        <v>242</v>
      </c>
      <c r="G40" s="86" t="e">
        <f t="shared" si="2"/>
        <v>#VALUE!</v>
      </c>
      <c r="H40" s="296" t="e">
        <f t="shared" si="4"/>
        <v>#VALUE!</v>
      </c>
    </row>
    <row r="41" spans="1:8" ht="42.75" customHeight="1">
      <c r="A41" s="208" t="s">
        <v>117</v>
      </c>
      <c r="B41" s="207" t="s">
        <v>450</v>
      </c>
      <c r="C41" s="86">
        <f>SUM(C22:C24,C29:C31,C33:C37)</f>
        <v>0</v>
      </c>
      <c r="D41" s="86">
        <f>SUM(D22:D24,D29:D31,D33:D37)</f>
        <v>0</v>
      </c>
      <c r="E41" s="86">
        <f>SUM(E22:E24,E29:E31,E33:E37)</f>
        <v>0</v>
      </c>
      <c r="F41" s="86">
        <f>SUM(F22:F24,F29:F31,F33:F37)</f>
        <v>0</v>
      </c>
      <c r="G41" s="86">
        <f t="shared" si="2"/>
        <v>0</v>
      </c>
      <c r="H41" s="296" t="e">
        <f t="shared" si="4"/>
        <v>#DIV/0!</v>
      </c>
    </row>
    <row r="42" spans="1:8" ht="20.100000000000001" hidden="1" customHeight="1" outlineLevel="1">
      <c r="A42" s="48"/>
      <c r="B42" s="8"/>
      <c r="C42" s="64"/>
      <c r="D42" s="64"/>
      <c r="E42" s="64"/>
      <c r="F42" s="382" t="s">
        <v>167</v>
      </c>
      <c r="G42" s="383"/>
      <c r="H42" s="384"/>
    </row>
    <row r="43" spans="1:8" ht="20.100000000000001" hidden="1" customHeight="1" outlineLevel="1">
      <c r="A43" s="48"/>
      <c r="B43" s="8"/>
      <c r="C43" s="64"/>
      <c r="D43" s="64"/>
      <c r="E43" s="64"/>
      <c r="F43" s="382" t="s">
        <v>195</v>
      </c>
      <c r="G43" s="383"/>
      <c r="H43" s="384"/>
    </row>
    <row r="44" spans="1:8" ht="30" customHeight="1" collapsed="1">
      <c r="A44" s="386" t="s">
        <v>118</v>
      </c>
      <c r="B44" s="386"/>
      <c r="C44" s="386"/>
      <c r="D44" s="386"/>
      <c r="E44" s="386"/>
      <c r="F44" s="386"/>
      <c r="G44" s="386"/>
      <c r="H44" s="386"/>
    </row>
    <row r="45" spans="1:8" ht="39" customHeight="1">
      <c r="A45" s="242" t="s">
        <v>413</v>
      </c>
      <c r="B45" s="243" t="s">
        <v>414</v>
      </c>
      <c r="C45" s="86"/>
      <c r="D45" s="86"/>
      <c r="E45" s="86"/>
      <c r="F45" s="86"/>
      <c r="G45" s="86">
        <f t="shared" ref="G45:G68" si="5">F45-E45</f>
        <v>0</v>
      </c>
      <c r="H45" s="296" t="e">
        <f>F45/E45*100</f>
        <v>#DIV/0!</v>
      </c>
    </row>
    <row r="46" spans="1:8" ht="24" customHeight="1">
      <c r="A46" s="244" t="s">
        <v>479</v>
      </c>
      <c r="B46" s="245" t="s">
        <v>415</v>
      </c>
      <c r="C46" s="82"/>
      <c r="D46" s="82"/>
      <c r="E46" s="82"/>
      <c r="F46" s="82"/>
      <c r="G46" s="86">
        <f t="shared" si="5"/>
        <v>0</v>
      </c>
      <c r="H46" s="296" t="e">
        <f t="shared" ref="H46:H56" si="6">F46/E46*100</f>
        <v>#DIV/0!</v>
      </c>
    </row>
    <row r="47" spans="1:8" ht="37.5" customHeight="1">
      <c r="A47" s="7" t="s">
        <v>442</v>
      </c>
      <c r="B47" s="245" t="s">
        <v>416</v>
      </c>
      <c r="C47" s="82"/>
      <c r="D47" s="82"/>
      <c r="E47" s="82"/>
      <c r="F47" s="82"/>
      <c r="G47" s="86">
        <f t="shared" si="5"/>
        <v>0</v>
      </c>
      <c r="H47" s="296" t="e">
        <f t="shared" si="6"/>
        <v>#DIV/0!</v>
      </c>
    </row>
    <row r="48" spans="1:8" ht="20.100000000000001" customHeight="1">
      <c r="A48" s="176" t="s">
        <v>74</v>
      </c>
      <c r="B48" s="246" t="s">
        <v>417</v>
      </c>
      <c r="C48" s="105"/>
      <c r="D48" s="105"/>
      <c r="E48" s="105"/>
      <c r="F48" s="105"/>
      <c r="G48" s="106">
        <f t="shared" si="5"/>
        <v>0</v>
      </c>
      <c r="H48" s="296" t="e">
        <f t="shared" si="6"/>
        <v>#DIV/0!</v>
      </c>
    </row>
    <row r="49" spans="1:8" ht="17.25" customHeight="1">
      <c r="A49" s="176" t="s">
        <v>75</v>
      </c>
      <c r="B49" s="246" t="s">
        <v>418</v>
      </c>
      <c r="C49" s="105"/>
      <c r="D49" s="105"/>
      <c r="E49" s="105"/>
      <c r="F49" s="105"/>
      <c r="G49" s="106">
        <f t="shared" si="5"/>
        <v>0</v>
      </c>
      <c r="H49" s="296" t="e">
        <f t="shared" si="6"/>
        <v>#DIV/0!</v>
      </c>
    </row>
    <row r="50" spans="1:8" ht="18" customHeight="1">
      <c r="A50" s="176" t="s">
        <v>87</v>
      </c>
      <c r="B50" s="246" t="s">
        <v>419</v>
      </c>
      <c r="C50" s="105"/>
      <c r="D50" s="105"/>
      <c r="E50" s="105"/>
      <c r="F50" s="105"/>
      <c r="G50" s="106">
        <f t="shared" si="5"/>
        <v>0</v>
      </c>
      <c r="H50" s="296" t="e">
        <f t="shared" si="6"/>
        <v>#DIV/0!</v>
      </c>
    </row>
    <row r="51" spans="1:8" ht="37.5" customHeight="1">
      <c r="A51" s="7" t="s">
        <v>443</v>
      </c>
      <c r="B51" s="245" t="s">
        <v>420</v>
      </c>
      <c r="C51" s="82"/>
      <c r="D51" s="82"/>
      <c r="E51" s="82"/>
      <c r="F51" s="82"/>
      <c r="G51" s="86">
        <f t="shared" si="5"/>
        <v>0</v>
      </c>
      <c r="H51" s="296" t="e">
        <f t="shared" si="6"/>
        <v>#DIV/0!</v>
      </c>
    </row>
    <row r="52" spans="1:8" ht="20.100000000000001" customHeight="1">
      <c r="A52" s="176" t="s">
        <v>74</v>
      </c>
      <c r="B52" s="246" t="s">
        <v>421</v>
      </c>
      <c r="C52" s="105"/>
      <c r="D52" s="105"/>
      <c r="E52" s="105"/>
      <c r="F52" s="105"/>
      <c r="G52" s="106">
        <f t="shared" si="5"/>
        <v>0</v>
      </c>
      <c r="H52" s="296" t="e">
        <f t="shared" si="6"/>
        <v>#DIV/0!</v>
      </c>
    </row>
    <row r="53" spans="1:8" ht="20.100000000000001" customHeight="1">
      <c r="A53" s="176" t="s">
        <v>75</v>
      </c>
      <c r="B53" s="246" t="s">
        <v>422</v>
      </c>
      <c r="C53" s="105"/>
      <c r="D53" s="105"/>
      <c r="E53" s="105"/>
      <c r="F53" s="105"/>
      <c r="G53" s="106">
        <f t="shared" si="5"/>
        <v>0</v>
      </c>
      <c r="H53" s="296" t="e">
        <f t="shared" si="6"/>
        <v>#DIV/0!</v>
      </c>
    </row>
    <row r="54" spans="1:8" ht="20.100000000000001" customHeight="1">
      <c r="A54" s="176" t="s">
        <v>87</v>
      </c>
      <c r="B54" s="246" t="s">
        <v>423</v>
      </c>
      <c r="C54" s="105"/>
      <c r="D54" s="105"/>
      <c r="E54" s="105"/>
      <c r="F54" s="105"/>
      <c r="G54" s="106">
        <f t="shared" si="5"/>
        <v>0</v>
      </c>
      <c r="H54" s="296" t="e">
        <f t="shared" si="6"/>
        <v>#DIV/0!</v>
      </c>
    </row>
    <row r="55" spans="1:8" ht="24.75" customHeight="1">
      <c r="A55" s="7" t="s">
        <v>424</v>
      </c>
      <c r="B55" s="245" t="s">
        <v>425</v>
      </c>
      <c r="C55" s="82"/>
      <c r="D55" s="82"/>
      <c r="E55" s="82"/>
      <c r="F55" s="82"/>
      <c r="G55" s="86">
        <f t="shared" si="5"/>
        <v>0</v>
      </c>
      <c r="H55" s="296" t="e">
        <f t="shared" si="6"/>
        <v>#DIV/0!</v>
      </c>
    </row>
    <row r="56" spans="1:8" ht="24" customHeight="1">
      <c r="A56" s="7" t="s">
        <v>426</v>
      </c>
      <c r="B56" s="245" t="s">
        <v>427</v>
      </c>
      <c r="C56" s="82"/>
      <c r="D56" s="82"/>
      <c r="E56" s="82"/>
      <c r="F56" s="82"/>
      <c r="G56" s="86">
        <f t="shared" si="5"/>
        <v>0</v>
      </c>
      <c r="H56" s="296" t="e">
        <f t="shared" si="6"/>
        <v>#DIV/0!</v>
      </c>
    </row>
    <row r="57" spans="1:8" ht="41.25" customHeight="1">
      <c r="A57" s="204" t="s">
        <v>428</v>
      </c>
      <c r="B57" s="205" t="s">
        <v>429</v>
      </c>
      <c r="C57" s="86">
        <f>SUM(C58:C59,C63,C67)</f>
        <v>0</v>
      </c>
      <c r="D57" s="86">
        <f>SUM(D58:D59,D63,D67)</f>
        <v>0</v>
      </c>
      <c r="E57" s="86">
        <f>SUM(E58:E59,E63,E67)</f>
        <v>-1</v>
      </c>
      <c r="F57" s="86">
        <f>SUM(F58:F59,F63,F67)</f>
        <v>0</v>
      </c>
      <c r="G57" s="86">
        <f t="shared" si="5"/>
        <v>1</v>
      </c>
      <c r="H57" s="296">
        <f>F57/E57*100</f>
        <v>0</v>
      </c>
    </row>
    <row r="58" spans="1:8" ht="44.25" customHeight="1">
      <c r="A58" s="7" t="s">
        <v>430</v>
      </c>
      <c r="B58" s="202" t="s">
        <v>431</v>
      </c>
      <c r="C58" s="82" t="s">
        <v>496</v>
      </c>
      <c r="D58" s="82" t="s">
        <v>242</v>
      </c>
      <c r="E58" s="82">
        <v>-1</v>
      </c>
      <c r="F58" s="82" t="s">
        <v>242</v>
      </c>
      <c r="G58" s="86" t="e">
        <f t="shared" si="5"/>
        <v>#VALUE!</v>
      </c>
      <c r="H58" s="296" t="e">
        <f t="shared" ref="H58:H73" si="7">F58/E58*100</f>
        <v>#VALUE!</v>
      </c>
    </row>
    <row r="59" spans="1:8" ht="37.5" customHeight="1">
      <c r="A59" s="7" t="s">
        <v>444</v>
      </c>
      <c r="B59" s="202" t="s">
        <v>432</v>
      </c>
      <c r="C59" s="82" t="s">
        <v>242</v>
      </c>
      <c r="D59" s="82" t="s">
        <v>242</v>
      </c>
      <c r="E59" s="82" t="s">
        <v>242</v>
      </c>
      <c r="F59" s="82" t="s">
        <v>242</v>
      </c>
      <c r="G59" s="86" t="e">
        <f t="shared" si="5"/>
        <v>#VALUE!</v>
      </c>
      <c r="H59" s="296" t="e">
        <f t="shared" si="7"/>
        <v>#VALUE!</v>
      </c>
    </row>
    <row r="60" spans="1:8" ht="20.100000000000001" customHeight="1">
      <c r="A60" s="176" t="s">
        <v>74</v>
      </c>
      <c r="B60" s="247" t="s">
        <v>433</v>
      </c>
      <c r="C60" s="105" t="s">
        <v>242</v>
      </c>
      <c r="D60" s="105" t="s">
        <v>242</v>
      </c>
      <c r="E60" s="105" t="s">
        <v>242</v>
      </c>
      <c r="F60" s="105" t="s">
        <v>242</v>
      </c>
      <c r="G60" s="86" t="e">
        <f t="shared" si="5"/>
        <v>#VALUE!</v>
      </c>
      <c r="H60" s="296" t="e">
        <f t="shared" si="7"/>
        <v>#VALUE!</v>
      </c>
    </row>
    <row r="61" spans="1:8" ht="20.100000000000001" customHeight="1">
      <c r="A61" s="176" t="s">
        <v>75</v>
      </c>
      <c r="B61" s="247" t="s">
        <v>434</v>
      </c>
      <c r="C61" s="105" t="s">
        <v>242</v>
      </c>
      <c r="D61" s="105" t="s">
        <v>242</v>
      </c>
      <c r="E61" s="105" t="s">
        <v>242</v>
      </c>
      <c r="F61" s="105" t="s">
        <v>242</v>
      </c>
      <c r="G61" s="86" t="e">
        <f t="shared" si="5"/>
        <v>#VALUE!</v>
      </c>
      <c r="H61" s="296" t="e">
        <f t="shared" si="7"/>
        <v>#VALUE!</v>
      </c>
    </row>
    <row r="62" spans="1:8" ht="20.100000000000001" customHeight="1">
      <c r="A62" s="176" t="s">
        <v>87</v>
      </c>
      <c r="B62" s="247" t="s">
        <v>435</v>
      </c>
      <c r="C62" s="105" t="s">
        <v>242</v>
      </c>
      <c r="D62" s="105" t="s">
        <v>242</v>
      </c>
      <c r="E62" s="105" t="s">
        <v>242</v>
      </c>
      <c r="F62" s="105" t="s">
        <v>242</v>
      </c>
      <c r="G62" s="86" t="e">
        <f t="shared" si="5"/>
        <v>#VALUE!</v>
      </c>
      <c r="H62" s="296" t="e">
        <f t="shared" si="7"/>
        <v>#VALUE!</v>
      </c>
    </row>
    <row r="63" spans="1:8" ht="40.5" customHeight="1">
      <c r="A63" s="7" t="s">
        <v>445</v>
      </c>
      <c r="B63" s="202" t="s">
        <v>436</v>
      </c>
      <c r="C63" s="82" t="s">
        <v>242</v>
      </c>
      <c r="D63" s="82" t="s">
        <v>242</v>
      </c>
      <c r="E63" s="82" t="s">
        <v>242</v>
      </c>
      <c r="F63" s="82" t="s">
        <v>242</v>
      </c>
      <c r="G63" s="86" t="e">
        <f t="shared" si="5"/>
        <v>#VALUE!</v>
      </c>
      <c r="H63" s="296" t="e">
        <f t="shared" si="7"/>
        <v>#VALUE!</v>
      </c>
    </row>
    <row r="64" spans="1:8" ht="20.100000000000001" customHeight="1">
      <c r="A64" s="176" t="s">
        <v>74</v>
      </c>
      <c r="B64" s="247" t="s">
        <v>437</v>
      </c>
      <c r="C64" s="105" t="s">
        <v>242</v>
      </c>
      <c r="D64" s="105" t="s">
        <v>242</v>
      </c>
      <c r="E64" s="105" t="s">
        <v>242</v>
      </c>
      <c r="F64" s="105" t="s">
        <v>242</v>
      </c>
      <c r="G64" s="86" t="e">
        <f t="shared" si="5"/>
        <v>#VALUE!</v>
      </c>
      <c r="H64" s="296" t="e">
        <f t="shared" si="7"/>
        <v>#VALUE!</v>
      </c>
    </row>
    <row r="65" spans="1:8" ht="20.100000000000001" customHeight="1">
      <c r="A65" s="176" t="s">
        <v>75</v>
      </c>
      <c r="B65" s="247" t="s">
        <v>438</v>
      </c>
      <c r="C65" s="105" t="s">
        <v>242</v>
      </c>
      <c r="D65" s="105" t="s">
        <v>242</v>
      </c>
      <c r="E65" s="105" t="s">
        <v>242</v>
      </c>
      <c r="F65" s="105" t="s">
        <v>242</v>
      </c>
      <c r="G65" s="86" t="e">
        <f t="shared" si="5"/>
        <v>#VALUE!</v>
      </c>
      <c r="H65" s="296" t="e">
        <f t="shared" si="7"/>
        <v>#VALUE!</v>
      </c>
    </row>
    <row r="66" spans="1:8" ht="20.100000000000001" customHeight="1">
      <c r="A66" s="176" t="s">
        <v>87</v>
      </c>
      <c r="B66" s="247" t="s">
        <v>439</v>
      </c>
      <c r="C66" s="105" t="s">
        <v>242</v>
      </c>
      <c r="D66" s="105" t="s">
        <v>242</v>
      </c>
      <c r="E66" s="105" t="s">
        <v>242</v>
      </c>
      <c r="F66" s="105" t="s">
        <v>242</v>
      </c>
      <c r="G66" s="86" t="e">
        <f t="shared" si="5"/>
        <v>#VALUE!</v>
      </c>
      <c r="H66" s="296" t="e">
        <f t="shared" si="7"/>
        <v>#VALUE!</v>
      </c>
    </row>
    <row r="67" spans="1:8" ht="24" customHeight="1">
      <c r="A67" s="7" t="s">
        <v>353</v>
      </c>
      <c r="B67" s="202" t="s">
        <v>440</v>
      </c>
      <c r="C67" s="82" t="s">
        <v>242</v>
      </c>
      <c r="D67" s="82" t="s">
        <v>242</v>
      </c>
      <c r="E67" s="82" t="s">
        <v>242</v>
      </c>
      <c r="F67" s="82" t="s">
        <v>242</v>
      </c>
      <c r="G67" s="86" t="e">
        <f t="shared" si="5"/>
        <v>#VALUE!</v>
      </c>
      <c r="H67" s="296" t="e">
        <f t="shared" si="7"/>
        <v>#VALUE!</v>
      </c>
    </row>
    <row r="68" spans="1:8" ht="31.5" customHeight="1">
      <c r="A68" s="208" t="s">
        <v>119</v>
      </c>
      <c r="B68" s="207" t="s">
        <v>441</v>
      </c>
      <c r="C68" s="86">
        <f>SUM(C46,C48:C50,C52:C56,C58:C58,C60:C62,C64:C67)</f>
        <v>0</v>
      </c>
      <c r="D68" s="86">
        <f>SUM(D46,D48:D50,D52:D56,D58:D58,D60:D62,D64:D67)</f>
        <v>0</v>
      </c>
      <c r="E68" s="86">
        <v>-1</v>
      </c>
      <c r="F68" s="86">
        <f>SUM(F46,F48:F50,F52:F56,F58:F58,F60:F62,F64:F67)</f>
        <v>0</v>
      </c>
      <c r="G68" s="86">
        <f t="shared" si="5"/>
        <v>1</v>
      </c>
      <c r="H68" s="296">
        <f t="shared" si="7"/>
        <v>0</v>
      </c>
    </row>
    <row r="69" spans="1:8" s="13" customFormat="1" ht="27.75" customHeight="1">
      <c r="A69" s="9" t="s">
        <v>218</v>
      </c>
      <c r="B69" s="92"/>
      <c r="C69" s="82"/>
      <c r="D69" s="82"/>
      <c r="E69" s="82"/>
      <c r="F69" s="82"/>
      <c r="G69" s="86">
        <f>F69-E69</f>
        <v>0</v>
      </c>
      <c r="H69" s="296" t="e">
        <f t="shared" si="7"/>
        <v>#DIV/0!</v>
      </c>
    </row>
    <row r="70" spans="1:8" s="13" customFormat="1" ht="29.25" customHeight="1">
      <c r="A70" s="213" t="s">
        <v>25</v>
      </c>
      <c r="B70" s="248">
        <v>3600</v>
      </c>
      <c r="C70" s="225">
        <v>40</v>
      </c>
      <c r="D70" s="225">
        <v>22</v>
      </c>
      <c r="E70" s="225">
        <v>41</v>
      </c>
      <c r="F70" s="225">
        <v>1</v>
      </c>
      <c r="G70" s="225">
        <f>F70-E70</f>
        <v>-40</v>
      </c>
      <c r="H70" s="296">
        <f t="shared" si="7"/>
        <v>2.4390243902439024</v>
      </c>
    </row>
    <row r="71" spans="1:8" s="13" customFormat="1" ht="25.5" customHeight="1">
      <c r="A71" s="62" t="s">
        <v>196</v>
      </c>
      <c r="B71" s="92">
        <v>3610</v>
      </c>
      <c r="C71" s="82"/>
      <c r="D71" s="82"/>
      <c r="E71" s="82"/>
      <c r="F71" s="82"/>
      <c r="G71" s="86">
        <f>F71-E71</f>
        <v>0</v>
      </c>
      <c r="H71" s="296" t="e">
        <f t="shared" si="7"/>
        <v>#DIV/0!</v>
      </c>
    </row>
    <row r="72" spans="1:8" s="13" customFormat="1" ht="28.5" customHeight="1">
      <c r="A72" s="213" t="s">
        <v>45</v>
      </c>
      <c r="B72" s="248">
        <v>3620</v>
      </c>
      <c r="C72" s="331">
        <v>2</v>
      </c>
      <c r="D72" s="330">
        <v>2</v>
      </c>
      <c r="E72" s="312">
        <v>42</v>
      </c>
      <c r="F72" s="312">
        <v>2</v>
      </c>
      <c r="G72" s="225">
        <f>F72-E72</f>
        <v>-40</v>
      </c>
      <c r="H72" s="296">
        <f t="shared" si="7"/>
        <v>4.7619047619047619</v>
      </c>
    </row>
    <row r="73" spans="1:8" s="13" customFormat="1" ht="33" customHeight="1">
      <c r="A73" s="213" t="s">
        <v>26</v>
      </c>
      <c r="B73" s="248">
        <v>3630</v>
      </c>
      <c r="C73" s="314">
        <v>38</v>
      </c>
      <c r="D73" s="314">
        <f>D19+D41+D68</f>
        <v>-20</v>
      </c>
      <c r="E73" s="314">
        <v>1</v>
      </c>
      <c r="F73" s="314">
        <v>1</v>
      </c>
      <c r="G73" s="86">
        <f>G19+G41+G68</f>
        <v>0</v>
      </c>
      <c r="H73" s="296">
        <f t="shared" si="7"/>
        <v>100</v>
      </c>
    </row>
    <row r="74" spans="1:8" s="13" customFormat="1">
      <c r="A74" s="1"/>
      <c r="B74" s="27"/>
      <c r="C74" s="11"/>
      <c r="D74" s="27"/>
      <c r="E74" s="27"/>
      <c r="F74" s="27"/>
      <c r="G74" s="27"/>
      <c r="H74" s="305"/>
    </row>
    <row r="75" spans="1:8" s="2" customFormat="1" ht="61.5" customHeight="1">
      <c r="A75" s="332" t="s">
        <v>524</v>
      </c>
      <c r="B75" s="348"/>
      <c r="C75" s="348"/>
      <c r="D75" s="348"/>
      <c r="E75" s="348"/>
      <c r="F75" s="352" t="s">
        <v>493</v>
      </c>
      <c r="G75" s="352"/>
      <c r="H75" s="352"/>
    </row>
    <row r="76" spans="1:8">
      <c r="A76" s="113" t="s">
        <v>173</v>
      </c>
      <c r="B76" s="366" t="s">
        <v>65</v>
      </c>
      <c r="C76" s="366"/>
      <c r="D76" s="279"/>
      <c r="E76" s="114"/>
      <c r="F76" s="371" t="s">
        <v>223</v>
      </c>
      <c r="G76" s="371"/>
      <c r="H76" s="371"/>
    </row>
  </sheetData>
  <mergeCells count="14">
    <mergeCell ref="B75:E75"/>
    <mergeCell ref="A20:H20"/>
    <mergeCell ref="A6:H6"/>
    <mergeCell ref="A44:H44"/>
    <mergeCell ref="F75:H75"/>
    <mergeCell ref="F42:H42"/>
    <mergeCell ref="F43:H43"/>
    <mergeCell ref="B76:C76"/>
    <mergeCell ref="A1:H1"/>
    <mergeCell ref="A3:A4"/>
    <mergeCell ref="B3:B4"/>
    <mergeCell ref="E3:H3"/>
    <mergeCell ref="C3:D3"/>
    <mergeCell ref="F76:H76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view="pageBreakPreview" topLeftCell="A3" zoomScale="55" zoomScaleNormal="100" zoomScaleSheetLayoutView="55" workbookViewId="0">
      <selection activeCell="M13" sqref="M13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97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324" t="s">
        <v>167</v>
      </c>
    </row>
    <row r="2" spans="1:15" hidden="1" outlineLevel="1">
      <c r="H2" s="324" t="s">
        <v>158</v>
      </c>
    </row>
    <row r="3" spans="1:15" ht="63.75" customHeight="1" collapsed="1">
      <c r="A3" s="335" t="s">
        <v>151</v>
      </c>
      <c r="B3" s="335"/>
      <c r="C3" s="335"/>
      <c r="D3" s="335"/>
      <c r="E3" s="335"/>
      <c r="F3" s="335"/>
      <c r="G3" s="335"/>
      <c r="H3" s="335"/>
    </row>
    <row r="4" spans="1:15">
      <c r="A4" s="387" t="s">
        <v>550</v>
      </c>
      <c r="B4" s="387"/>
      <c r="C4" s="387"/>
      <c r="D4" s="387"/>
      <c r="E4" s="387"/>
      <c r="F4" s="387"/>
      <c r="G4" s="387"/>
      <c r="H4" s="387"/>
    </row>
    <row r="5" spans="1:15" ht="58.5" customHeight="1">
      <c r="A5" s="389" t="s">
        <v>193</v>
      </c>
      <c r="B5" s="338" t="s">
        <v>12</v>
      </c>
      <c r="C5" s="392" t="s">
        <v>475</v>
      </c>
      <c r="D5" s="393"/>
      <c r="E5" s="379" t="s">
        <v>549</v>
      </c>
      <c r="F5" s="380"/>
      <c r="G5" s="380"/>
      <c r="H5" s="381"/>
    </row>
    <row r="6" spans="1:15" ht="75.75" customHeight="1">
      <c r="A6" s="390"/>
      <c r="B6" s="338"/>
      <c r="C6" s="288" t="s">
        <v>547</v>
      </c>
      <c r="D6" s="6" t="s">
        <v>548</v>
      </c>
      <c r="E6" s="47" t="s">
        <v>177</v>
      </c>
      <c r="F6" s="47" t="s">
        <v>169</v>
      </c>
      <c r="G6" s="47" t="s">
        <v>188</v>
      </c>
      <c r="H6" s="291" t="s">
        <v>189</v>
      </c>
    </row>
    <row r="7" spans="1:15" ht="15.75" customHeight="1">
      <c r="A7" s="156">
        <v>1</v>
      </c>
      <c r="B7" s="91">
        <v>2</v>
      </c>
      <c r="C7" s="156">
        <v>3</v>
      </c>
      <c r="D7" s="156">
        <v>4</v>
      </c>
      <c r="E7" s="156">
        <v>5</v>
      </c>
      <c r="F7" s="91">
        <v>6</v>
      </c>
      <c r="G7" s="156">
        <v>7</v>
      </c>
      <c r="H7" s="325">
        <v>8</v>
      </c>
    </row>
    <row r="8" spans="1:15" s="4" customFormat="1" ht="63" customHeight="1">
      <c r="A8" s="212" t="s">
        <v>67</v>
      </c>
      <c r="B8" s="221">
        <v>4000</v>
      </c>
      <c r="C8" s="86">
        <f>SUM(C9:C13)</f>
        <v>0</v>
      </c>
      <c r="D8" s="86">
        <f>SUM(D9:D13)</f>
        <v>0</v>
      </c>
      <c r="E8" s="86"/>
      <c r="F8" s="86">
        <f>SUM(F9:F13)</f>
        <v>0</v>
      </c>
      <c r="G8" s="86">
        <f t="shared" ref="G8:G14" si="0">F8-E8</f>
        <v>0</v>
      </c>
      <c r="H8" s="296" t="e">
        <f>F8/E8*100</f>
        <v>#DIV/0!</v>
      </c>
    </row>
    <row r="9" spans="1:15" ht="47.25" customHeight="1">
      <c r="A9" s="7" t="s">
        <v>454</v>
      </c>
      <c r="B9" s="116" t="s">
        <v>157</v>
      </c>
      <c r="C9" s="82"/>
      <c r="D9" s="82"/>
      <c r="E9" s="82"/>
      <c r="F9" s="82"/>
      <c r="G9" s="86">
        <f t="shared" si="0"/>
        <v>0</v>
      </c>
      <c r="H9" s="296" t="e">
        <f t="shared" ref="H9:H14" si="1">F9/E9*100</f>
        <v>#DIV/0!</v>
      </c>
    </row>
    <row r="10" spans="1:15" ht="57" customHeight="1">
      <c r="A10" s="7" t="s">
        <v>455</v>
      </c>
      <c r="B10" s="115">
        <v>4020</v>
      </c>
      <c r="C10" s="82"/>
      <c r="D10" s="82"/>
      <c r="E10" s="82"/>
      <c r="F10" s="82"/>
      <c r="G10" s="86">
        <f t="shared" si="0"/>
        <v>0</v>
      </c>
      <c r="H10" s="296" t="e">
        <f t="shared" si="1"/>
        <v>#DIV/0!</v>
      </c>
      <c r="O10" s="18"/>
    </row>
    <row r="11" spans="1:15" ht="69.75" customHeight="1">
      <c r="A11" s="7" t="s">
        <v>456</v>
      </c>
      <c r="B11" s="116">
        <v>4030</v>
      </c>
      <c r="C11" s="82"/>
      <c r="D11" s="82"/>
      <c r="E11" s="82"/>
      <c r="F11" s="82"/>
      <c r="G11" s="86">
        <f t="shared" si="0"/>
        <v>0</v>
      </c>
      <c r="H11" s="296" t="e">
        <f t="shared" si="1"/>
        <v>#DIV/0!</v>
      </c>
      <c r="N11" s="18"/>
    </row>
    <row r="12" spans="1:15" ht="61.5" customHeight="1">
      <c r="A12" s="7" t="s">
        <v>457</v>
      </c>
      <c r="B12" s="115">
        <v>4040</v>
      </c>
      <c r="C12" s="82"/>
      <c r="D12" s="82"/>
      <c r="E12" s="82"/>
      <c r="F12" s="82"/>
      <c r="G12" s="86">
        <f t="shared" si="0"/>
        <v>0</v>
      </c>
      <c r="H12" s="296" t="e">
        <f t="shared" si="1"/>
        <v>#DIV/0!</v>
      </c>
    </row>
    <row r="13" spans="1:15" ht="82.5" customHeight="1">
      <c r="A13" s="7" t="s">
        <v>458</v>
      </c>
      <c r="B13" s="116">
        <v>4050</v>
      </c>
      <c r="C13" s="82"/>
      <c r="D13" s="82"/>
      <c r="E13" s="82"/>
      <c r="F13" s="82"/>
      <c r="G13" s="86">
        <f t="shared" si="0"/>
        <v>0</v>
      </c>
      <c r="H13" s="296" t="e">
        <f t="shared" si="1"/>
        <v>#DIV/0!</v>
      </c>
    </row>
    <row r="14" spans="1:15" ht="53.25" customHeight="1">
      <c r="A14" s="7" t="s">
        <v>480</v>
      </c>
      <c r="B14" s="115">
        <v>4060</v>
      </c>
      <c r="C14" s="82"/>
      <c r="D14" s="82"/>
      <c r="E14" s="82"/>
      <c r="F14" s="82"/>
      <c r="G14" s="86">
        <f t="shared" si="0"/>
        <v>0</v>
      </c>
      <c r="H14" s="296" t="e">
        <f t="shared" si="1"/>
        <v>#DIV/0!</v>
      </c>
    </row>
    <row r="15" spans="1:15" ht="57.75" customHeight="1">
      <c r="A15" s="391" t="s">
        <v>363</v>
      </c>
      <c r="B15" s="391"/>
      <c r="C15" s="391"/>
      <c r="D15" s="391"/>
      <c r="E15" s="391"/>
      <c r="F15" s="391"/>
      <c r="G15" s="391"/>
      <c r="H15" s="391"/>
      <c r="I15" s="203"/>
      <c r="J15" s="203"/>
      <c r="K15" s="203"/>
    </row>
    <row r="16" spans="1:15" ht="43.5" customHeight="1">
      <c r="A16" s="332" t="s">
        <v>521</v>
      </c>
      <c r="B16" s="95"/>
      <c r="C16" s="155" t="s">
        <v>459</v>
      </c>
      <c r="D16" s="155"/>
      <c r="E16" s="96"/>
      <c r="F16" s="352" t="s">
        <v>494</v>
      </c>
      <c r="G16" s="352"/>
      <c r="H16" s="352"/>
    </row>
    <row r="17" spans="1:8" s="1" customFormat="1">
      <c r="A17" s="97" t="s">
        <v>64</v>
      </c>
      <c r="B17" s="98"/>
      <c r="C17" s="97" t="s">
        <v>65</v>
      </c>
      <c r="D17" s="97"/>
      <c r="E17" s="98"/>
      <c r="F17" s="388" t="s">
        <v>223</v>
      </c>
      <c r="G17" s="388"/>
      <c r="H17" s="388"/>
    </row>
    <row r="18" spans="1:8">
      <c r="A18" s="118"/>
      <c r="B18" s="97"/>
      <c r="C18" s="97"/>
      <c r="D18" s="97"/>
      <c r="E18" s="97"/>
      <c r="F18" s="97"/>
      <c r="G18" s="97"/>
      <c r="H18" s="298"/>
    </row>
    <row r="19" spans="1:8">
      <c r="A19" s="40"/>
    </row>
    <row r="20" spans="1:8">
      <c r="A20" s="40"/>
    </row>
    <row r="21" spans="1:8">
      <c r="A21" s="40"/>
    </row>
    <row r="22" spans="1:8">
      <c r="A22" s="40"/>
    </row>
    <row r="23" spans="1:8">
      <c r="A23" s="40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  <row r="40" spans="1:1">
      <c r="A40" s="40"/>
    </row>
    <row r="41" spans="1:1">
      <c r="A41" s="40"/>
    </row>
    <row r="42" spans="1:1">
      <c r="A42" s="40"/>
    </row>
    <row r="43" spans="1:1">
      <c r="A43" s="40"/>
    </row>
    <row r="44" spans="1:1">
      <c r="A44" s="40"/>
    </row>
    <row r="45" spans="1:1">
      <c r="A45" s="40"/>
    </row>
    <row r="46" spans="1:1">
      <c r="A46" s="40"/>
    </row>
    <row r="47" spans="1:1">
      <c r="A47" s="40"/>
    </row>
    <row r="48" spans="1:1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  <row r="60" spans="1:1">
      <c r="A60" s="40"/>
    </row>
    <row r="61" spans="1:1">
      <c r="A61" s="40"/>
    </row>
    <row r="62" spans="1:1">
      <c r="A62" s="40"/>
    </row>
    <row r="63" spans="1:1">
      <c r="A63" s="40"/>
    </row>
    <row r="64" spans="1:1">
      <c r="A64" s="40"/>
    </row>
    <row r="65" spans="1:1">
      <c r="A65" s="40"/>
    </row>
    <row r="66" spans="1:1">
      <c r="A66" s="40"/>
    </row>
    <row r="67" spans="1:1">
      <c r="A67" s="40"/>
    </row>
    <row r="68" spans="1:1">
      <c r="A68" s="40"/>
    </row>
    <row r="69" spans="1:1">
      <c r="A69" s="40"/>
    </row>
    <row r="70" spans="1:1">
      <c r="A70" s="40"/>
    </row>
    <row r="71" spans="1:1">
      <c r="A71" s="40"/>
    </row>
    <row r="72" spans="1:1">
      <c r="A72" s="40"/>
    </row>
    <row r="73" spans="1:1">
      <c r="A73" s="40"/>
    </row>
    <row r="74" spans="1:1">
      <c r="A74" s="40"/>
    </row>
    <row r="75" spans="1:1">
      <c r="A75" s="40"/>
    </row>
    <row r="76" spans="1:1">
      <c r="A76" s="40"/>
    </row>
    <row r="77" spans="1:1">
      <c r="A77" s="40"/>
    </row>
    <row r="78" spans="1:1">
      <c r="A78" s="40"/>
    </row>
    <row r="79" spans="1:1">
      <c r="A79" s="40"/>
    </row>
    <row r="80" spans="1:1">
      <c r="A80" s="40"/>
    </row>
    <row r="81" spans="1:1">
      <c r="A81" s="40"/>
    </row>
    <row r="82" spans="1:1">
      <c r="A82" s="40"/>
    </row>
    <row r="83" spans="1:1">
      <c r="A83" s="40"/>
    </row>
    <row r="84" spans="1:1">
      <c r="A84" s="40"/>
    </row>
    <row r="85" spans="1:1">
      <c r="A85" s="40"/>
    </row>
    <row r="86" spans="1:1">
      <c r="A86" s="40"/>
    </row>
    <row r="87" spans="1:1">
      <c r="A87" s="40"/>
    </row>
    <row r="88" spans="1:1">
      <c r="A88" s="40"/>
    </row>
    <row r="89" spans="1:1">
      <c r="A89" s="40"/>
    </row>
    <row r="90" spans="1:1">
      <c r="A90" s="40"/>
    </row>
    <row r="91" spans="1:1">
      <c r="A91" s="40"/>
    </row>
    <row r="92" spans="1:1">
      <c r="A92" s="40"/>
    </row>
    <row r="93" spans="1:1">
      <c r="A93" s="40"/>
    </row>
    <row r="94" spans="1:1">
      <c r="A94" s="40"/>
    </row>
    <row r="95" spans="1:1">
      <c r="A95" s="40"/>
    </row>
    <row r="96" spans="1:1">
      <c r="A96" s="40"/>
    </row>
    <row r="97" spans="1:1">
      <c r="A97" s="40"/>
    </row>
    <row r="98" spans="1:1">
      <c r="A98" s="40"/>
    </row>
    <row r="99" spans="1:1">
      <c r="A99" s="40"/>
    </row>
    <row r="100" spans="1:1">
      <c r="A100" s="40"/>
    </row>
    <row r="101" spans="1:1">
      <c r="A101" s="40"/>
    </row>
    <row r="102" spans="1:1">
      <c r="A102" s="40"/>
    </row>
    <row r="103" spans="1:1">
      <c r="A103" s="40"/>
    </row>
    <row r="104" spans="1:1">
      <c r="A104" s="40"/>
    </row>
    <row r="105" spans="1:1">
      <c r="A105" s="40"/>
    </row>
    <row r="106" spans="1:1">
      <c r="A106" s="40"/>
    </row>
    <row r="107" spans="1:1">
      <c r="A107" s="40"/>
    </row>
    <row r="108" spans="1:1">
      <c r="A108" s="40"/>
    </row>
    <row r="109" spans="1:1">
      <c r="A109" s="40"/>
    </row>
    <row r="110" spans="1:1">
      <c r="A110" s="40"/>
    </row>
    <row r="111" spans="1:1">
      <c r="A111" s="40"/>
    </row>
    <row r="112" spans="1:1">
      <c r="A112" s="40"/>
    </row>
    <row r="113" spans="1:1">
      <c r="A113" s="40"/>
    </row>
    <row r="114" spans="1:1">
      <c r="A114" s="40"/>
    </row>
    <row r="115" spans="1:1">
      <c r="A115" s="40"/>
    </row>
    <row r="116" spans="1:1">
      <c r="A116" s="40"/>
    </row>
    <row r="117" spans="1:1">
      <c r="A117" s="40"/>
    </row>
    <row r="118" spans="1:1">
      <c r="A118" s="40"/>
    </row>
    <row r="119" spans="1:1">
      <c r="A119" s="40"/>
    </row>
    <row r="120" spans="1:1">
      <c r="A120" s="40"/>
    </row>
    <row r="121" spans="1:1">
      <c r="A121" s="40"/>
    </row>
    <row r="122" spans="1:1">
      <c r="A122" s="40"/>
    </row>
    <row r="123" spans="1:1">
      <c r="A123" s="40"/>
    </row>
    <row r="124" spans="1:1">
      <c r="A124" s="40"/>
    </row>
    <row r="125" spans="1:1">
      <c r="A125" s="40"/>
    </row>
    <row r="126" spans="1:1">
      <c r="A126" s="40"/>
    </row>
    <row r="127" spans="1:1">
      <c r="A127" s="40"/>
    </row>
    <row r="128" spans="1:1">
      <c r="A128" s="40"/>
    </row>
    <row r="129" spans="1:1">
      <c r="A129" s="40"/>
    </row>
    <row r="130" spans="1:1">
      <c r="A130" s="40"/>
    </row>
    <row r="131" spans="1:1">
      <c r="A131" s="40"/>
    </row>
    <row r="132" spans="1:1">
      <c r="A132" s="40"/>
    </row>
    <row r="133" spans="1:1">
      <c r="A133" s="40"/>
    </row>
    <row r="134" spans="1:1">
      <c r="A134" s="40"/>
    </row>
    <row r="135" spans="1:1">
      <c r="A135" s="40"/>
    </row>
    <row r="136" spans="1:1">
      <c r="A136" s="40"/>
    </row>
    <row r="137" spans="1:1">
      <c r="A137" s="40"/>
    </row>
    <row r="138" spans="1:1">
      <c r="A138" s="40"/>
    </row>
    <row r="139" spans="1:1">
      <c r="A139" s="40"/>
    </row>
    <row r="140" spans="1:1">
      <c r="A140" s="40"/>
    </row>
    <row r="141" spans="1:1">
      <c r="A141" s="40"/>
    </row>
    <row r="142" spans="1:1">
      <c r="A142" s="40"/>
    </row>
    <row r="143" spans="1:1">
      <c r="A143" s="40"/>
    </row>
    <row r="144" spans="1:1">
      <c r="A144" s="40"/>
    </row>
    <row r="145" spans="1:1">
      <c r="A145" s="40"/>
    </row>
    <row r="146" spans="1:1">
      <c r="A146" s="40"/>
    </row>
    <row r="147" spans="1:1">
      <c r="A147" s="40"/>
    </row>
    <row r="148" spans="1:1">
      <c r="A148" s="40"/>
    </row>
    <row r="149" spans="1:1">
      <c r="A149" s="40"/>
    </row>
    <row r="150" spans="1:1">
      <c r="A150" s="40"/>
    </row>
    <row r="151" spans="1:1">
      <c r="A151" s="40"/>
    </row>
    <row r="152" spans="1:1">
      <c r="A152" s="40"/>
    </row>
    <row r="153" spans="1:1">
      <c r="A153" s="40"/>
    </row>
    <row r="154" spans="1:1">
      <c r="A154" s="40"/>
    </row>
    <row r="155" spans="1:1">
      <c r="A155" s="40"/>
    </row>
    <row r="156" spans="1:1">
      <c r="A156" s="40"/>
    </row>
    <row r="157" spans="1:1">
      <c r="A157" s="40"/>
    </row>
    <row r="158" spans="1:1">
      <c r="A158" s="40"/>
    </row>
    <row r="159" spans="1:1">
      <c r="A159" s="40"/>
    </row>
    <row r="160" spans="1:1">
      <c r="A160" s="40"/>
    </row>
    <row r="161" spans="1:1">
      <c r="A161" s="40"/>
    </row>
    <row r="162" spans="1:1">
      <c r="A162" s="40"/>
    </row>
    <row r="163" spans="1:1">
      <c r="A163" s="40"/>
    </row>
    <row r="164" spans="1:1">
      <c r="A164" s="40"/>
    </row>
    <row r="165" spans="1:1">
      <c r="A165" s="40"/>
    </row>
    <row r="166" spans="1:1">
      <c r="A166" s="40"/>
    </row>
    <row r="167" spans="1:1">
      <c r="A167" s="40"/>
    </row>
    <row r="168" spans="1:1">
      <c r="A168" s="40"/>
    </row>
    <row r="169" spans="1:1">
      <c r="A169" s="40"/>
    </row>
    <row r="170" spans="1:1">
      <c r="A170" s="40"/>
    </row>
    <row r="171" spans="1:1">
      <c r="A171" s="40"/>
    </row>
    <row r="172" spans="1:1">
      <c r="A172" s="40"/>
    </row>
    <row r="173" spans="1:1">
      <c r="A173" s="40"/>
    </row>
    <row r="174" spans="1:1">
      <c r="A174" s="40"/>
    </row>
    <row r="175" spans="1:1">
      <c r="A175" s="40"/>
    </row>
    <row r="176" spans="1:1">
      <c r="A176" s="40"/>
    </row>
    <row r="177" spans="1:1">
      <c r="A177" s="40"/>
    </row>
    <row r="178" spans="1:1">
      <c r="A178" s="40"/>
    </row>
    <row r="179" spans="1:1">
      <c r="A179" s="40"/>
    </row>
    <row r="180" spans="1:1">
      <c r="A180" s="40"/>
    </row>
    <row r="181" spans="1:1">
      <c r="A181" s="40"/>
    </row>
    <row r="182" spans="1:1">
      <c r="A182" s="40"/>
    </row>
    <row r="183" spans="1:1">
      <c r="A183" s="40"/>
    </row>
  </sheetData>
  <mergeCells count="9"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4"/>
  <sheetViews>
    <sheetView view="pageBreakPreview" zoomScale="75" zoomScaleNormal="100" zoomScaleSheetLayoutView="7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8" sqref="L8"/>
    </sheetView>
  </sheetViews>
  <sheetFormatPr defaultRowHeight="12.75"/>
  <cols>
    <col min="1" max="1" width="37.85546875" style="26" customWidth="1"/>
    <col min="2" max="2" width="6" style="26" customWidth="1"/>
    <col min="3" max="3" width="15.140625" style="26" customWidth="1"/>
    <col min="4" max="5" width="14.7109375" style="26" customWidth="1"/>
    <col min="6" max="6" width="13.85546875" style="26" customWidth="1"/>
    <col min="7" max="7" width="14" style="26" customWidth="1"/>
    <col min="8" max="8" width="14.85546875" style="26" customWidth="1"/>
    <col min="9" max="9" width="19.8554687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395" t="s">
        <v>153</v>
      </c>
      <c r="B1" s="395"/>
      <c r="C1" s="395"/>
      <c r="D1" s="395"/>
      <c r="E1" s="395"/>
      <c r="F1" s="395"/>
      <c r="G1" s="395"/>
      <c r="H1" s="395"/>
      <c r="I1" s="395"/>
    </row>
    <row r="2" spans="1:9" ht="9.75" customHeight="1"/>
    <row r="3" spans="1:9" ht="63.75" customHeight="1">
      <c r="A3" s="396" t="s">
        <v>193</v>
      </c>
      <c r="B3" s="398" t="s">
        <v>0</v>
      </c>
      <c r="C3" s="396" t="s">
        <v>79</v>
      </c>
      <c r="D3" s="392" t="s">
        <v>475</v>
      </c>
      <c r="E3" s="393"/>
      <c r="F3" s="340" t="s">
        <v>555</v>
      </c>
      <c r="G3" s="340"/>
      <c r="H3" s="340"/>
      <c r="I3" s="396" t="s">
        <v>219</v>
      </c>
    </row>
    <row r="4" spans="1:9" ht="59.25" customHeight="1">
      <c r="A4" s="397"/>
      <c r="B4" s="399"/>
      <c r="C4" s="397"/>
      <c r="D4" s="288" t="s">
        <v>553</v>
      </c>
      <c r="E4" s="6" t="s">
        <v>554</v>
      </c>
      <c r="F4" s="47" t="s">
        <v>177</v>
      </c>
      <c r="G4" s="47" t="s">
        <v>169</v>
      </c>
      <c r="H4" s="47" t="s">
        <v>188</v>
      </c>
      <c r="I4" s="397"/>
    </row>
    <row r="5" spans="1:9" s="45" customFormat="1" ht="13.5" customHeight="1">
      <c r="A5" s="117">
        <v>1</v>
      </c>
      <c r="B5" s="117">
        <v>2</v>
      </c>
      <c r="C5" s="117">
        <v>3</v>
      </c>
      <c r="D5" s="117">
        <v>4</v>
      </c>
      <c r="E5" s="117"/>
      <c r="F5" s="117">
        <v>5</v>
      </c>
      <c r="G5" s="117">
        <v>6</v>
      </c>
      <c r="H5" s="117">
        <v>7</v>
      </c>
      <c r="I5" s="117">
        <v>8</v>
      </c>
    </row>
    <row r="6" spans="1:9" s="45" customFormat="1" ht="52.5" customHeight="1">
      <c r="A6" s="144" t="s">
        <v>129</v>
      </c>
      <c r="B6" s="44"/>
      <c r="C6" s="33"/>
      <c r="D6" s="33"/>
      <c r="E6" s="33"/>
      <c r="F6" s="33"/>
      <c r="G6" s="33"/>
      <c r="H6" s="33"/>
      <c r="I6" s="33"/>
    </row>
    <row r="7" spans="1:9" ht="107.25" customHeight="1">
      <c r="A7" s="69" t="s">
        <v>260</v>
      </c>
      <c r="B7" s="90">
        <v>5000</v>
      </c>
      <c r="C7" s="80" t="s">
        <v>235</v>
      </c>
      <c r="D7" s="326">
        <v>9.2999999999999999E-2</v>
      </c>
      <c r="E7" s="326">
        <v>-3.9E-2</v>
      </c>
      <c r="F7" s="326">
        <v>4.0000000000000001E-3</v>
      </c>
      <c r="G7" s="326">
        <v>-3.9E-2</v>
      </c>
      <c r="H7" s="68"/>
      <c r="I7" s="70" t="s">
        <v>236</v>
      </c>
    </row>
    <row r="8" spans="1:9" ht="126" customHeight="1">
      <c r="A8" s="210" t="s">
        <v>243</v>
      </c>
      <c r="B8" s="90">
        <v>5010</v>
      </c>
      <c r="C8" s="80" t="s">
        <v>80</v>
      </c>
      <c r="D8" s="326">
        <f>'1. Фін результат'!C70/'1. Фін результат'!C7</f>
        <v>-4.0885040885040885E-2</v>
      </c>
      <c r="E8" s="326">
        <v>-7.1999999999999995E-2</v>
      </c>
      <c r="F8" s="326">
        <v>4.0000000000000001E-3</v>
      </c>
      <c r="G8" s="326">
        <v>-7.1999999999999995E-2</v>
      </c>
      <c r="H8" s="68">
        <f>G8-F8</f>
        <v>-7.5999999999999998E-2</v>
      </c>
      <c r="I8" s="70" t="s">
        <v>237</v>
      </c>
    </row>
    <row r="9" spans="1:9" ht="50.25" customHeight="1">
      <c r="A9" s="144" t="s">
        <v>130</v>
      </c>
      <c r="B9" s="90"/>
      <c r="C9" s="81"/>
      <c r="D9" s="68"/>
      <c r="E9" s="68"/>
      <c r="F9" s="68"/>
      <c r="G9" s="68"/>
      <c r="H9" s="68">
        <f>G9-F9</f>
        <v>0</v>
      </c>
      <c r="I9" s="70"/>
    </row>
    <row r="10" spans="1:9" ht="132" customHeight="1">
      <c r="A10" s="69" t="s">
        <v>261</v>
      </c>
      <c r="B10" s="90">
        <v>5100</v>
      </c>
      <c r="C10" s="80" t="s">
        <v>126</v>
      </c>
      <c r="D10" s="326">
        <v>5.9720000000000004</v>
      </c>
      <c r="E10" s="326">
        <v>2.6680000000000001</v>
      </c>
      <c r="F10" s="326">
        <v>4.1890000000000001</v>
      </c>
      <c r="G10" s="326">
        <v>2.6680000000000001</v>
      </c>
      <c r="H10" s="68"/>
      <c r="I10" s="157" t="s">
        <v>238</v>
      </c>
    </row>
    <row r="11" spans="1:9" ht="192" customHeight="1">
      <c r="A11" s="69" t="s">
        <v>262</v>
      </c>
      <c r="B11" s="90">
        <v>5110</v>
      </c>
      <c r="C11" s="80" t="s">
        <v>126</v>
      </c>
      <c r="D11" s="326">
        <v>2.1850000000000001</v>
      </c>
      <c r="E11" s="326">
        <v>0.93500000000000005</v>
      </c>
      <c r="F11" s="326">
        <v>1.7509999999999999</v>
      </c>
      <c r="G11" s="326">
        <v>0.93500000000000005</v>
      </c>
      <c r="H11" s="68"/>
      <c r="I11" s="157" t="s">
        <v>239</v>
      </c>
    </row>
    <row r="12" spans="1:9" ht="169.5" customHeight="1">
      <c r="A12" s="10" t="s">
        <v>462</v>
      </c>
      <c r="B12" s="251">
        <v>5120</v>
      </c>
      <c r="C12" s="80" t="s">
        <v>126</v>
      </c>
      <c r="D12" s="252">
        <v>16.399999999999999</v>
      </c>
      <c r="E12" s="252">
        <v>1.7</v>
      </c>
      <c r="F12" s="252">
        <v>1.7</v>
      </c>
      <c r="G12" s="252">
        <v>1.7</v>
      </c>
      <c r="H12" s="68">
        <f>G12-F12</f>
        <v>0</v>
      </c>
      <c r="I12" s="10" t="s">
        <v>358</v>
      </c>
    </row>
    <row r="13" spans="1:9" s="2" customFormat="1" ht="41.25" customHeight="1">
      <c r="A13" s="332" t="s">
        <v>525</v>
      </c>
      <c r="B13" s="95"/>
      <c r="C13" s="348" t="s">
        <v>246</v>
      </c>
      <c r="D13" s="348"/>
      <c r="E13" s="155"/>
      <c r="F13" s="96"/>
      <c r="G13" s="394" t="s">
        <v>495</v>
      </c>
      <c r="H13" s="394"/>
      <c r="I13" s="394"/>
    </row>
    <row r="14" spans="1:9" s="1" customFormat="1" ht="18.75">
      <c r="A14" s="113" t="s">
        <v>222</v>
      </c>
      <c r="B14" s="114"/>
      <c r="C14" s="366" t="s">
        <v>65</v>
      </c>
      <c r="D14" s="366"/>
      <c r="E14" s="279"/>
      <c r="F14" s="114"/>
      <c r="G14" s="371" t="s">
        <v>81</v>
      </c>
      <c r="H14" s="371"/>
      <c r="I14" s="371"/>
    </row>
  </sheetData>
  <mergeCells count="11">
    <mergeCell ref="F3:H3"/>
    <mergeCell ref="D3:E3"/>
    <mergeCell ref="C13:D13"/>
    <mergeCell ref="G13:I13"/>
    <mergeCell ref="C14:D14"/>
    <mergeCell ref="G14:I14"/>
    <mergeCell ref="A1:I1"/>
    <mergeCell ref="A3:A4"/>
    <mergeCell ref="B3:B4"/>
    <mergeCell ref="C3:C4"/>
    <mergeCell ref="I3:I4"/>
  </mergeCells>
  <phoneticPr fontId="3" type="noConversion"/>
  <pageMargins left="0.19685039370078741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86"/>
  <sheetViews>
    <sheetView view="pageBreakPreview" topLeftCell="A53" zoomScale="75" zoomScaleNormal="75" zoomScaleSheetLayoutView="75" workbookViewId="0">
      <selection activeCell="R58" sqref="R58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11.14062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6" ht="18.75" hidden="1" customHeight="1" outlineLevel="1">
      <c r="N1" s="405" t="s">
        <v>167</v>
      </c>
      <c r="O1" s="405"/>
    </row>
    <row r="2" spans="1:16" hidden="1" outlineLevel="1">
      <c r="N2" s="405" t="s">
        <v>175</v>
      </c>
      <c r="O2" s="405"/>
    </row>
    <row r="3" spans="1:16" ht="24.75" customHeight="1" collapsed="1">
      <c r="A3" s="406" t="s">
        <v>88</v>
      </c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406"/>
      <c r="M3" s="406"/>
      <c r="N3" s="406"/>
      <c r="O3" s="406"/>
    </row>
    <row r="4" spans="1:16" ht="23.25" customHeight="1">
      <c r="A4" s="406" t="s">
        <v>534</v>
      </c>
      <c r="B4" s="406"/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  <c r="O4" s="406"/>
      <c r="P4" s="1" t="s">
        <v>511</v>
      </c>
    </row>
    <row r="5" spans="1:16" ht="14.25" customHeight="1">
      <c r="A5" s="353" t="s">
        <v>500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</row>
    <row r="6" spans="1:16" ht="15" customHeight="1">
      <c r="A6" s="402" t="s">
        <v>97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</row>
    <row r="7" spans="1:16" ht="21" customHeight="1">
      <c r="A7" s="403" t="s">
        <v>73</v>
      </c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</row>
    <row r="8" spans="1:16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6" ht="23.25" customHeight="1">
      <c r="A9" s="404" t="s">
        <v>220</v>
      </c>
      <c r="B9" s="404"/>
      <c r="C9" s="404"/>
      <c r="D9" s="404"/>
      <c r="E9" s="404"/>
      <c r="F9" s="404"/>
      <c r="G9" s="404"/>
      <c r="H9" s="404"/>
      <c r="I9" s="404"/>
      <c r="J9" s="404"/>
      <c r="K9" s="404"/>
      <c r="L9" s="404"/>
      <c r="M9" s="404"/>
      <c r="N9" s="404"/>
      <c r="O9" s="404"/>
    </row>
    <row r="10" spans="1:16" ht="4.5" customHeight="1">
      <c r="B10" s="1"/>
    </row>
    <row r="11" spans="1:16" s="2" customFormat="1" ht="54" customHeight="1">
      <c r="A11" s="6" t="s">
        <v>193</v>
      </c>
      <c r="B11" s="340" t="s">
        <v>535</v>
      </c>
      <c r="C11" s="340"/>
      <c r="D11" s="340" t="s">
        <v>536</v>
      </c>
      <c r="E11" s="340"/>
      <c r="F11" s="340" t="s">
        <v>515</v>
      </c>
      <c r="G11" s="340"/>
      <c r="H11" s="340" t="s">
        <v>537</v>
      </c>
      <c r="I11" s="340"/>
      <c r="J11" s="340" t="s">
        <v>540</v>
      </c>
      <c r="K11" s="340"/>
      <c r="L11" s="340" t="s">
        <v>198</v>
      </c>
      <c r="M11" s="340"/>
      <c r="N11" s="340" t="s">
        <v>199</v>
      </c>
      <c r="O11" s="340"/>
    </row>
    <row r="12" spans="1:16" s="2" customFormat="1" ht="12.75" customHeight="1">
      <c r="A12" s="90">
        <v>1</v>
      </c>
      <c r="B12" s="400">
        <v>2</v>
      </c>
      <c r="C12" s="401"/>
      <c r="D12" s="400">
        <v>3</v>
      </c>
      <c r="E12" s="401"/>
      <c r="F12" s="400">
        <v>4</v>
      </c>
      <c r="G12" s="401"/>
      <c r="H12" s="400">
        <v>5</v>
      </c>
      <c r="I12" s="401"/>
      <c r="J12" s="400">
        <v>6</v>
      </c>
      <c r="K12" s="401"/>
      <c r="L12" s="400">
        <v>7</v>
      </c>
      <c r="M12" s="401"/>
      <c r="N12" s="338">
        <v>8</v>
      </c>
      <c r="O12" s="338"/>
    </row>
    <row r="13" spans="1:16" s="2" customFormat="1" ht="38.25" customHeight="1">
      <c r="A13" s="9" t="s">
        <v>98</v>
      </c>
      <c r="B13" s="439">
        <v>9</v>
      </c>
      <c r="C13" s="439"/>
      <c r="D13" s="439">
        <v>8</v>
      </c>
      <c r="E13" s="439"/>
      <c r="F13" s="439">
        <v>7</v>
      </c>
      <c r="G13" s="439"/>
      <c r="H13" s="439">
        <v>7</v>
      </c>
      <c r="I13" s="439"/>
      <c r="J13" s="439">
        <v>7</v>
      </c>
      <c r="K13" s="439"/>
      <c r="L13" s="445">
        <f>J13-H13</f>
        <v>0</v>
      </c>
      <c r="M13" s="445"/>
      <c r="N13" s="453">
        <f>J13/H13*100</f>
        <v>100</v>
      </c>
      <c r="O13" s="453"/>
    </row>
    <row r="14" spans="1:16" s="2" customFormat="1" ht="24" customHeight="1">
      <c r="A14" s="7" t="s">
        <v>201</v>
      </c>
      <c r="B14" s="439">
        <v>1</v>
      </c>
      <c r="C14" s="439"/>
      <c r="D14" s="439">
        <v>1</v>
      </c>
      <c r="E14" s="439"/>
      <c r="F14" s="439">
        <v>1</v>
      </c>
      <c r="G14" s="439"/>
      <c r="H14" s="439">
        <v>1</v>
      </c>
      <c r="I14" s="439"/>
      <c r="J14" s="439">
        <v>1</v>
      </c>
      <c r="K14" s="439"/>
      <c r="L14" s="445">
        <f t="shared" ref="L14:L32" si="0">J14-H14</f>
        <v>0</v>
      </c>
      <c r="M14" s="445"/>
      <c r="N14" s="453">
        <f t="shared" ref="N14:N32" si="1">J14/H14*100</f>
        <v>100</v>
      </c>
      <c r="O14" s="453"/>
    </row>
    <row r="15" spans="1:16" s="2" customFormat="1" ht="33.75" customHeight="1">
      <c r="A15" s="7" t="s">
        <v>200</v>
      </c>
      <c r="B15" s="439">
        <v>2</v>
      </c>
      <c r="C15" s="439"/>
      <c r="D15" s="439">
        <v>1</v>
      </c>
      <c r="E15" s="439"/>
      <c r="F15" s="439">
        <v>1</v>
      </c>
      <c r="G15" s="439"/>
      <c r="H15" s="439">
        <v>1</v>
      </c>
      <c r="I15" s="439"/>
      <c r="J15" s="439">
        <v>1</v>
      </c>
      <c r="K15" s="439"/>
      <c r="L15" s="445">
        <f t="shared" si="0"/>
        <v>0</v>
      </c>
      <c r="M15" s="445"/>
      <c r="N15" s="453">
        <f t="shared" si="1"/>
        <v>100</v>
      </c>
      <c r="O15" s="453"/>
    </row>
    <row r="16" spans="1:16" s="2" customFormat="1" ht="27" customHeight="1">
      <c r="A16" s="7" t="s">
        <v>202</v>
      </c>
      <c r="B16" s="439">
        <v>6</v>
      </c>
      <c r="C16" s="439"/>
      <c r="D16" s="439">
        <v>6</v>
      </c>
      <c r="E16" s="439"/>
      <c r="F16" s="439">
        <v>5</v>
      </c>
      <c r="G16" s="439"/>
      <c r="H16" s="439">
        <v>5</v>
      </c>
      <c r="I16" s="439"/>
      <c r="J16" s="439">
        <v>5</v>
      </c>
      <c r="K16" s="439"/>
      <c r="L16" s="445">
        <f t="shared" si="0"/>
        <v>0</v>
      </c>
      <c r="M16" s="445"/>
      <c r="N16" s="453">
        <f t="shared" si="1"/>
        <v>100</v>
      </c>
      <c r="O16" s="453"/>
    </row>
    <row r="17" spans="1:15" s="2" customFormat="1" ht="35.25" customHeight="1">
      <c r="A17" s="9" t="s">
        <v>227</v>
      </c>
      <c r="B17" s="439">
        <v>121</v>
      </c>
      <c r="C17" s="439"/>
      <c r="D17" s="439">
        <v>107</v>
      </c>
      <c r="E17" s="439"/>
      <c r="F17" s="439">
        <v>483</v>
      </c>
      <c r="G17" s="439"/>
      <c r="H17" s="439">
        <v>120</v>
      </c>
      <c r="I17" s="439"/>
      <c r="J17" s="439">
        <v>96</v>
      </c>
      <c r="K17" s="439"/>
      <c r="L17" s="445">
        <f t="shared" si="0"/>
        <v>-24</v>
      </c>
      <c r="M17" s="445"/>
      <c r="N17" s="453">
        <f t="shared" si="1"/>
        <v>80</v>
      </c>
      <c r="O17" s="453"/>
    </row>
    <row r="18" spans="1:15" s="2" customFormat="1" ht="23.25" customHeight="1">
      <c r="A18" s="7" t="s">
        <v>201</v>
      </c>
      <c r="B18" s="439">
        <v>21</v>
      </c>
      <c r="C18" s="439"/>
      <c r="D18" s="439">
        <v>25</v>
      </c>
      <c r="E18" s="439"/>
      <c r="F18" s="439">
        <v>90</v>
      </c>
      <c r="G18" s="439"/>
      <c r="H18" s="439">
        <v>22</v>
      </c>
      <c r="I18" s="439"/>
      <c r="J18" s="439">
        <v>22</v>
      </c>
      <c r="K18" s="439"/>
      <c r="L18" s="445">
        <f t="shared" si="0"/>
        <v>0</v>
      </c>
      <c r="M18" s="445"/>
      <c r="N18" s="453">
        <f t="shared" si="1"/>
        <v>100</v>
      </c>
      <c r="O18" s="453"/>
    </row>
    <row r="19" spans="1:15" s="2" customFormat="1" ht="33.75" customHeight="1">
      <c r="A19" s="7" t="s">
        <v>200</v>
      </c>
      <c r="B19" s="439">
        <v>36</v>
      </c>
      <c r="C19" s="439"/>
      <c r="D19" s="439">
        <v>18</v>
      </c>
      <c r="E19" s="439"/>
      <c r="F19" s="439">
        <v>78</v>
      </c>
      <c r="G19" s="439"/>
      <c r="H19" s="439">
        <v>20</v>
      </c>
      <c r="I19" s="439"/>
      <c r="J19" s="439">
        <v>20</v>
      </c>
      <c r="K19" s="439"/>
      <c r="L19" s="445">
        <f t="shared" si="0"/>
        <v>0</v>
      </c>
      <c r="M19" s="445"/>
      <c r="N19" s="453">
        <f t="shared" si="1"/>
        <v>100</v>
      </c>
      <c r="O19" s="453"/>
    </row>
    <row r="20" spans="1:15" s="2" customFormat="1" ht="24" customHeight="1">
      <c r="A20" s="7" t="s">
        <v>202</v>
      </c>
      <c r="B20" s="439">
        <v>64</v>
      </c>
      <c r="C20" s="439"/>
      <c r="D20" s="439">
        <v>64</v>
      </c>
      <c r="E20" s="439"/>
      <c r="F20" s="439">
        <v>315</v>
      </c>
      <c r="G20" s="439"/>
      <c r="H20" s="439">
        <v>78</v>
      </c>
      <c r="I20" s="439"/>
      <c r="J20" s="439">
        <v>54</v>
      </c>
      <c r="K20" s="439"/>
      <c r="L20" s="445">
        <f t="shared" si="0"/>
        <v>-24</v>
      </c>
      <c r="M20" s="445"/>
      <c r="N20" s="453">
        <f t="shared" si="1"/>
        <v>69.230769230769226</v>
      </c>
      <c r="O20" s="453"/>
    </row>
    <row r="21" spans="1:15" s="2" customFormat="1" ht="36.75" customHeight="1">
      <c r="A21" s="9" t="s">
        <v>228</v>
      </c>
      <c r="B21" s="439">
        <v>121</v>
      </c>
      <c r="C21" s="439"/>
      <c r="D21" s="439">
        <v>107</v>
      </c>
      <c r="E21" s="439"/>
      <c r="F21" s="439">
        <v>483</v>
      </c>
      <c r="G21" s="439"/>
      <c r="H21" s="439">
        <v>120</v>
      </c>
      <c r="I21" s="439"/>
      <c r="J21" s="439">
        <v>96</v>
      </c>
      <c r="K21" s="439"/>
      <c r="L21" s="445">
        <f t="shared" si="0"/>
        <v>-24</v>
      </c>
      <c r="M21" s="445"/>
      <c r="N21" s="453">
        <f t="shared" si="1"/>
        <v>80</v>
      </c>
      <c r="O21" s="453"/>
    </row>
    <row r="22" spans="1:15" s="2" customFormat="1" ht="26.25" customHeight="1">
      <c r="A22" s="7" t="s">
        <v>201</v>
      </c>
      <c r="B22" s="439">
        <v>21</v>
      </c>
      <c r="C22" s="439"/>
      <c r="D22" s="439">
        <v>25</v>
      </c>
      <c r="E22" s="439"/>
      <c r="F22" s="439">
        <v>90</v>
      </c>
      <c r="G22" s="439"/>
      <c r="H22" s="439">
        <v>21.5</v>
      </c>
      <c r="I22" s="439"/>
      <c r="J22" s="439">
        <v>22</v>
      </c>
      <c r="K22" s="439"/>
      <c r="L22" s="445">
        <f t="shared" si="0"/>
        <v>0.5</v>
      </c>
      <c r="M22" s="445"/>
      <c r="N22" s="453">
        <f t="shared" si="1"/>
        <v>102.32558139534885</v>
      </c>
      <c r="O22" s="453"/>
    </row>
    <row r="23" spans="1:15" s="2" customFormat="1" ht="36" customHeight="1">
      <c r="A23" s="7" t="s">
        <v>200</v>
      </c>
      <c r="B23" s="439">
        <v>36</v>
      </c>
      <c r="C23" s="439"/>
      <c r="D23" s="439">
        <v>18</v>
      </c>
      <c r="E23" s="439"/>
      <c r="F23" s="439">
        <v>78</v>
      </c>
      <c r="G23" s="439"/>
      <c r="H23" s="439">
        <v>20</v>
      </c>
      <c r="I23" s="439"/>
      <c r="J23" s="439">
        <v>20</v>
      </c>
      <c r="K23" s="439"/>
      <c r="L23" s="445">
        <f t="shared" si="0"/>
        <v>0</v>
      </c>
      <c r="M23" s="445"/>
      <c r="N23" s="453">
        <f t="shared" si="1"/>
        <v>100</v>
      </c>
      <c r="O23" s="453"/>
    </row>
    <row r="24" spans="1:15" s="2" customFormat="1" ht="24" customHeight="1">
      <c r="A24" s="7" t="s">
        <v>202</v>
      </c>
      <c r="B24" s="439">
        <v>64</v>
      </c>
      <c r="C24" s="439"/>
      <c r="D24" s="439">
        <v>64</v>
      </c>
      <c r="E24" s="439"/>
      <c r="F24" s="439">
        <v>315</v>
      </c>
      <c r="G24" s="439"/>
      <c r="H24" s="439">
        <v>78</v>
      </c>
      <c r="I24" s="439"/>
      <c r="J24" s="439">
        <v>54</v>
      </c>
      <c r="K24" s="439"/>
      <c r="L24" s="445">
        <f t="shared" si="0"/>
        <v>-24</v>
      </c>
      <c r="M24" s="445"/>
      <c r="N24" s="453">
        <f t="shared" si="1"/>
        <v>69.230769230769226</v>
      </c>
      <c r="O24" s="453"/>
    </row>
    <row r="25" spans="1:15" s="2" customFormat="1" ht="34.5" customHeight="1">
      <c r="A25" s="9" t="s">
        <v>203</v>
      </c>
      <c r="B25" s="439">
        <v>4491</v>
      </c>
      <c r="C25" s="439"/>
      <c r="D25" s="439">
        <v>4458</v>
      </c>
      <c r="E25" s="439"/>
      <c r="F25" s="439">
        <v>5750</v>
      </c>
      <c r="G25" s="439"/>
      <c r="H25" s="439">
        <v>5714</v>
      </c>
      <c r="I25" s="439"/>
      <c r="J25" s="439">
        <v>4571</v>
      </c>
      <c r="K25" s="439"/>
      <c r="L25" s="445">
        <f t="shared" si="0"/>
        <v>-1143</v>
      </c>
      <c r="M25" s="445"/>
      <c r="N25" s="453">
        <f t="shared" si="1"/>
        <v>79.996499824991247</v>
      </c>
      <c r="O25" s="453"/>
    </row>
    <row r="26" spans="1:15" s="2" customFormat="1" ht="24" customHeight="1">
      <c r="A26" s="7" t="s">
        <v>201</v>
      </c>
      <c r="B26" s="439">
        <v>7000</v>
      </c>
      <c r="C26" s="439"/>
      <c r="D26" s="439">
        <v>8333</v>
      </c>
      <c r="E26" s="439"/>
      <c r="F26" s="439">
        <v>7500</v>
      </c>
      <c r="G26" s="439"/>
      <c r="H26" s="439">
        <v>7333</v>
      </c>
      <c r="I26" s="439"/>
      <c r="J26" s="439">
        <v>7333</v>
      </c>
      <c r="K26" s="439"/>
      <c r="L26" s="445">
        <f t="shared" si="0"/>
        <v>0</v>
      </c>
      <c r="M26" s="445"/>
      <c r="N26" s="453">
        <f t="shared" si="1"/>
        <v>100</v>
      </c>
      <c r="O26" s="453"/>
    </row>
    <row r="27" spans="1:15" s="2" customFormat="1" ht="36" customHeight="1">
      <c r="A27" s="7" t="s">
        <v>200</v>
      </c>
      <c r="B27" s="439">
        <v>6000</v>
      </c>
      <c r="C27" s="439"/>
      <c r="D27" s="439">
        <v>6000</v>
      </c>
      <c r="E27" s="439"/>
      <c r="F27" s="439">
        <v>6500</v>
      </c>
      <c r="G27" s="439"/>
      <c r="H27" s="439">
        <v>6667</v>
      </c>
      <c r="I27" s="439"/>
      <c r="J27" s="439">
        <v>6667</v>
      </c>
      <c r="K27" s="439"/>
      <c r="L27" s="445">
        <f t="shared" si="0"/>
        <v>0</v>
      </c>
      <c r="M27" s="445"/>
      <c r="N27" s="453">
        <f t="shared" si="1"/>
        <v>100</v>
      </c>
      <c r="O27" s="453"/>
    </row>
    <row r="28" spans="1:15" s="2" customFormat="1" ht="25.5" customHeight="1">
      <c r="A28" s="7" t="s">
        <v>202</v>
      </c>
      <c r="B28" s="439">
        <v>3569</v>
      </c>
      <c r="C28" s="439"/>
      <c r="D28" s="439">
        <v>4458</v>
      </c>
      <c r="E28" s="439"/>
      <c r="F28" s="439">
        <v>5250</v>
      </c>
      <c r="G28" s="439"/>
      <c r="H28" s="439">
        <v>5200</v>
      </c>
      <c r="I28" s="439"/>
      <c r="J28" s="439">
        <v>3600</v>
      </c>
      <c r="K28" s="439"/>
      <c r="L28" s="445">
        <f t="shared" si="0"/>
        <v>-1600</v>
      </c>
      <c r="M28" s="445"/>
      <c r="N28" s="453">
        <f t="shared" si="1"/>
        <v>69.230769230769226</v>
      </c>
      <c r="O28" s="453"/>
    </row>
    <row r="29" spans="1:15" s="2" customFormat="1" ht="36.75" customHeight="1">
      <c r="A29" s="9" t="s">
        <v>204</v>
      </c>
      <c r="B29" s="439">
        <v>4491</v>
      </c>
      <c r="C29" s="439"/>
      <c r="D29" s="439">
        <v>5963</v>
      </c>
      <c r="E29" s="439"/>
      <c r="F29" s="439">
        <v>5750</v>
      </c>
      <c r="G29" s="439"/>
      <c r="H29" s="439">
        <v>5714</v>
      </c>
      <c r="I29" s="439"/>
      <c r="J29" s="439">
        <v>4571</v>
      </c>
      <c r="K29" s="439"/>
      <c r="L29" s="445">
        <f t="shared" si="0"/>
        <v>-1143</v>
      </c>
      <c r="M29" s="445"/>
      <c r="N29" s="453">
        <f t="shared" si="1"/>
        <v>79.996499824991247</v>
      </c>
      <c r="O29" s="453"/>
    </row>
    <row r="30" spans="1:15" s="2" customFormat="1" ht="24.75" customHeight="1">
      <c r="A30" s="7" t="s">
        <v>201</v>
      </c>
      <c r="B30" s="439">
        <v>7000</v>
      </c>
      <c r="C30" s="439"/>
      <c r="D30" s="439">
        <v>8333</v>
      </c>
      <c r="E30" s="439"/>
      <c r="F30" s="439">
        <v>7500</v>
      </c>
      <c r="G30" s="439"/>
      <c r="H30" s="439">
        <v>7333</v>
      </c>
      <c r="I30" s="439"/>
      <c r="J30" s="439">
        <v>7333</v>
      </c>
      <c r="K30" s="439"/>
      <c r="L30" s="445">
        <f t="shared" si="0"/>
        <v>0</v>
      </c>
      <c r="M30" s="445"/>
      <c r="N30" s="453">
        <f t="shared" si="1"/>
        <v>100</v>
      </c>
      <c r="O30" s="453"/>
    </row>
    <row r="31" spans="1:15" s="2" customFormat="1" ht="34.5" customHeight="1">
      <c r="A31" s="7" t="s">
        <v>200</v>
      </c>
      <c r="B31" s="439">
        <v>6000</v>
      </c>
      <c r="C31" s="439"/>
      <c r="D31" s="439">
        <v>6000</v>
      </c>
      <c r="E31" s="439"/>
      <c r="F31" s="439">
        <v>6500</v>
      </c>
      <c r="G31" s="439"/>
      <c r="H31" s="439">
        <v>6667</v>
      </c>
      <c r="I31" s="439"/>
      <c r="J31" s="439">
        <v>6667</v>
      </c>
      <c r="K31" s="439"/>
      <c r="L31" s="445">
        <f t="shared" si="0"/>
        <v>0</v>
      </c>
      <c r="M31" s="445"/>
      <c r="N31" s="453">
        <f t="shared" si="1"/>
        <v>100</v>
      </c>
      <c r="O31" s="453"/>
    </row>
    <row r="32" spans="1:15" s="2" customFormat="1" ht="24" customHeight="1">
      <c r="A32" s="7" t="s">
        <v>202</v>
      </c>
      <c r="B32" s="439">
        <v>3569</v>
      </c>
      <c r="C32" s="439"/>
      <c r="D32" s="439">
        <v>3556</v>
      </c>
      <c r="E32" s="439"/>
      <c r="F32" s="439">
        <v>5250</v>
      </c>
      <c r="G32" s="439"/>
      <c r="H32" s="439">
        <v>5200</v>
      </c>
      <c r="I32" s="439"/>
      <c r="J32" s="439">
        <v>3600</v>
      </c>
      <c r="K32" s="439"/>
      <c r="L32" s="445">
        <f t="shared" si="0"/>
        <v>-1600</v>
      </c>
      <c r="M32" s="445"/>
      <c r="N32" s="453">
        <f t="shared" si="1"/>
        <v>69.230769230769226</v>
      </c>
      <c r="O32" s="453"/>
    </row>
    <row r="33" spans="1:15" s="2" customFormat="1" ht="4.5" customHeight="1">
      <c r="A33" s="23"/>
      <c r="B33" s="23"/>
      <c r="C33" s="23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3"/>
    </row>
    <row r="34" spans="1:15" ht="22.5" customHeight="1">
      <c r="A34" s="442" t="s">
        <v>241</v>
      </c>
      <c r="B34" s="442"/>
      <c r="C34" s="442"/>
      <c r="D34" s="442"/>
      <c r="E34" s="442"/>
      <c r="F34" s="442"/>
      <c r="G34" s="442"/>
      <c r="H34" s="442"/>
      <c r="I34" s="442"/>
      <c r="J34" s="442"/>
      <c r="K34" s="442"/>
      <c r="L34" s="442"/>
      <c r="M34" s="442"/>
      <c r="N34" s="442"/>
      <c r="O34" s="442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7"/>
      <c r="B36" s="78"/>
      <c r="C36" s="78"/>
      <c r="D36" s="78"/>
      <c r="E36" s="78"/>
      <c r="F36" s="79"/>
      <c r="G36" s="79"/>
      <c r="H36" s="79"/>
      <c r="I36" s="79"/>
      <c r="J36" s="79"/>
      <c r="K36" s="79"/>
      <c r="L36" s="79"/>
      <c r="M36" s="417" t="s">
        <v>167</v>
      </c>
      <c r="N36" s="417"/>
      <c r="O36" s="417"/>
    </row>
    <row r="37" spans="1:15" ht="20.100000000000001" hidden="1" customHeight="1" outlineLevel="1">
      <c r="A37" s="77"/>
      <c r="B37" s="78"/>
      <c r="C37" s="78"/>
      <c r="D37" s="78"/>
      <c r="E37" s="78"/>
      <c r="F37" s="79"/>
      <c r="G37" s="79"/>
      <c r="H37" s="79"/>
      <c r="I37" s="79"/>
      <c r="J37" s="79"/>
      <c r="K37" s="79"/>
      <c r="L37" s="79"/>
      <c r="M37" s="418" t="s">
        <v>197</v>
      </c>
      <c r="N37" s="418"/>
      <c r="O37" s="418"/>
    </row>
    <row r="38" spans="1:15" ht="22.5" customHeight="1" collapsed="1">
      <c r="A38" s="403" t="s">
        <v>263</v>
      </c>
      <c r="B38" s="403"/>
      <c r="C38" s="403"/>
      <c r="D38" s="403"/>
      <c r="E38" s="403"/>
      <c r="F38" s="403"/>
      <c r="G38" s="403"/>
      <c r="H38" s="403"/>
      <c r="I38" s="403"/>
      <c r="J38" s="403"/>
    </row>
    <row r="39" spans="1:15" ht="6" customHeight="1">
      <c r="A39" s="16"/>
    </row>
    <row r="40" spans="1:15" ht="20.25" customHeight="1">
      <c r="A40" s="413" t="s">
        <v>193</v>
      </c>
      <c r="B40" s="414"/>
      <c r="C40" s="368"/>
      <c r="D40" s="419" t="s">
        <v>538</v>
      </c>
      <c r="E40" s="419"/>
      <c r="F40" s="419"/>
      <c r="G40" s="419" t="s">
        <v>539</v>
      </c>
      <c r="H40" s="419"/>
      <c r="I40" s="419"/>
      <c r="J40" s="419" t="s">
        <v>198</v>
      </c>
      <c r="K40" s="419"/>
      <c r="L40" s="419"/>
      <c r="M40" s="420" t="s">
        <v>199</v>
      </c>
      <c r="N40" s="421"/>
      <c r="O40" s="422"/>
    </row>
    <row r="41" spans="1:15" ht="149.25" customHeight="1">
      <c r="A41" s="415"/>
      <c r="B41" s="416"/>
      <c r="C41" s="369"/>
      <c r="D41" s="91" t="s">
        <v>215</v>
      </c>
      <c r="E41" s="91" t="s">
        <v>214</v>
      </c>
      <c r="F41" s="91" t="s">
        <v>216</v>
      </c>
      <c r="G41" s="91" t="s">
        <v>215</v>
      </c>
      <c r="H41" s="91" t="s">
        <v>214</v>
      </c>
      <c r="I41" s="91" t="s">
        <v>216</v>
      </c>
      <c r="J41" s="91" t="s">
        <v>215</v>
      </c>
      <c r="K41" s="91" t="s">
        <v>214</v>
      </c>
      <c r="L41" s="91" t="s">
        <v>216</v>
      </c>
      <c r="M41" s="91" t="s">
        <v>335</v>
      </c>
      <c r="N41" s="211" t="s">
        <v>244</v>
      </c>
      <c r="O41" s="91" t="s">
        <v>334</v>
      </c>
    </row>
    <row r="42" spans="1:15" ht="13.5" customHeight="1">
      <c r="A42" s="400">
        <v>1</v>
      </c>
      <c r="B42" s="412"/>
      <c r="C42" s="401"/>
      <c r="D42" s="90">
        <v>4</v>
      </c>
      <c r="E42" s="90">
        <v>5</v>
      </c>
      <c r="F42" s="90">
        <v>6</v>
      </c>
      <c r="G42" s="90">
        <v>7</v>
      </c>
      <c r="H42" s="92">
        <v>8</v>
      </c>
      <c r="I42" s="92">
        <v>9</v>
      </c>
      <c r="J42" s="92">
        <v>10</v>
      </c>
      <c r="K42" s="92">
        <v>11</v>
      </c>
      <c r="L42" s="92">
        <v>12</v>
      </c>
      <c r="M42" s="92">
        <v>13</v>
      </c>
      <c r="N42" s="92">
        <v>14</v>
      </c>
      <c r="O42" s="92">
        <v>15</v>
      </c>
    </row>
    <row r="43" spans="1:15" ht="20.100000000000001" customHeight="1">
      <c r="A43" s="407" t="s">
        <v>503</v>
      </c>
      <c r="B43" s="441"/>
      <c r="C43" s="408"/>
      <c r="D43" s="83"/>
      <c r="E43" s="83"/>
      <c r="F43" s="84">
        <v>793</v>
      </c>
      <c r="G43" s="83"/>
      <c r="H43" s="83"/>
      <c r="I43" s="84">
        <v>609</v>
      </c>
      <c r="J43" s="83"/>
      <c r="K43" s="83"/>
      <c r="L43" s="85">
        <f>I43-F43</f>
        <v>-184</v>
      </c>
      <c r="M43" s="200"/>
      <c r="N43" s="200"/>
      <c r="O43" s="88"/>
    </row>
    <row r="44" spans="1:15" ht="20.100000000000001" customHeight="1">
      <c r="A44" s="407"/>
      <c r="B44" s="441"/>
      <c r="C44" s="408"/>
      <c r="D44" s="83"/>
      <c r="E44" s="83"/>
      <c r="F44" s="84"/>
      <c r="G44" s="83"/>
      <c r="H44" s="83"/>
      <c r="I44" s="84"/>
      <c r="J44" s="83"/>
      <c r="K44" s="83"/>
      <c r="L44" s="85">
        <f>I44-F44</f>
        <v>0</v>
      </c>
      <c r="M44" s="200"/>
      <c r="N44" s="200"/>
      <c r="O44" s="88"/>
    </row>
    <row r="45" spans="1:15" ht="20.100000000000001" customHeight="1">
      <c r="A45" s="440"/>
      <c r="B45" s="361"/>
      <c r="C45" s="362"/>
      <c r="D45" s="83"/>
      <c r="E45" s="83"/>
      <c r="F45" s="84"/>
      <c r="G45" s="83"/>
      <c r="H45" s="83"/>
      <c r="I45" s="84"/>
      <c r="J45" s="83"/>
      <c r="K45" s="83"/>
      <c r="L45" s="85">
        <f>I45-F45</f>
        <v>0</v>
      </c>
      <c r="M45" s="200"/>
      <c r="N45" s="200"/>
      <c r="O45" s="88"/>
    </row>
    <row r="46" spans="1:15" ht="20.100000000000001" customHeight="1">
      <c r="A46" s="440"/>
      <c r="B46" s="361"/>
      <c r="C46" s="362"/>
      <c r="D46" s="83"/>
      <c r="E46" s="83"/>
      <c r="F46" s="84"/>
      <c r="G46" s="83"/>
      <c r="H46" s="83"/>
      <c r="I46" s="84"/>
      <c r="J46" s="83"/>
      <c r="K46" s="83"/>
      <c r="L46" s="85">
        <f>I46-F46</f>
        <v>0</v>
      </c>
      <c r="M46" s="200"/>
      <c r="N46" s="200"/>
      <c r="O46" s="88"/>
    </row>
    <row r="47" spans="1:15" ht="20.100000000000001" customHeight="1">
      <c r="A47" s="409" t="s">
        <v>47</v>
      </c>
      <c r="B47" s="410"/>
      <c r="C47" s="411"/>
      <c r="D47" s="83"/>
      <c r="E47" s="83"/>
      <c r="F47" s="85">
        <f>SUM(F43:F46)</f>
        <v>793</v>
      </c>
      <c r="G47" s="83"/>
      <c r="H47" s="83"/>
      <c r="I47" s="85">
        <f>SUM(I43:I46)</f>
        <v>609</v>
      </c>
      <c r="J47" s="83"/>
      <c r="K47" s="83"/>
      <c r="L47" s="85">
        <f>I47-F47</f>
        <v>-184</v>
      </c>
      <c r="M47" s="200"/>
      <c r="N47" s="200"/>
      <c r="O47" s="88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403" t="s">
        <v>264</v>
      </c>
      <c r="B49" s="403"/>
      <c r="C49" s="403"/>
      <c r="D49" s="403"/>
      <c r="E49" s="403"/>
      <c r="F49" s="403"/>
      <c r="G49" s="403"/>
      <c r="H49" s="403"/>
      <c r="I49" s="403"/>
      <c r="J49" s="403"/>
      <c r="K49" s="403"/>
      <c r="L49" s="403"/>
      <c r="M49" s="403"/>
      <c r="N49" s="403"/>
      <c r="O49" s="403"/>
    </row>
    <row r="50" spans="1:15" ht="9" customHeight="1">
      <c r="A50" s="16"/>
    </row>
    <row r="51" spans="1:15" ht="57" customHeight="1">
      <c r="A51" s="6" t="s">
        <v>89</v>
      </c>
      <c r="B51" s="340" t="s">
        <v>504</v>
      </c>
      <c r="C51" s="340"/>
      <c r="D51" s="340" t="s">
        <v>58</v>
      </c>
      <c r="E51" s="340"/>
      <c r="F51" s="340" t="s">
        <v>59</v>
      </c>
      <c r="G51" s="340"/>
      <c r="H51" s="340" t="s">
        <v>72</v>
      </c>
      <c r="I51" s="340"/>
      <c r="J51" s="340"/>
      <c r="K51" s="407" t="s">
        <v>510</v>
      </c>
      <c r="L51" s="408"/>
      <c r="M51" s="407" t="s">
        <v>27</v>
      </c>
      <c r="N51" s="441"/>
      <c r="O51" s="408"/>
    </row>
    <row r="52" spans="1:15" ht="12.75" customHeight="1">
      <c r="A52" s="92">
        <v>1</v>
      </c>
      <c r="B52" s="431">
        <v>2</v>
      </c>
      <c r="C52" s="431"/>
      <c r="D52" s="431">
        <v>3</v>
      </c>
      <c r="E52" s="431"/>
      <c r="F52" s="431">
        <v>4</v>
      </c>
      <c r="G52" s="431"/>
      <c r="H52" s="431">
        <v>5</v>
      </c>
      <c r="I52" s="431"/>
      <c r="J52" s="431"/>
      <c r="K52" s="431">
        <v>6</v>
      </c>
      <c r="L52" s="431"/>
      <c r="M52" s="436">
        <v>7</v>
      </c>
      <c r="N52" s="454"/>
      <c r="O52" s="437"/>
    </row>
    <row r="53" spans="1:15" ht="51" customHeight="1">
      <c r="A53" s="65" t="s">
        <v>508</v>
      </c>
      <c r="B53" s="443" t="s">
        <v>509</v>
      </c>
      <c r="C53" s="443"/>
      <c r="D53" s="444">
        <v>180</v>
      </c>
      <c r="E53" s="444"/>
      <c r="F53" s="444">
        <v>21</v>
      </c>
      <c r="G53" s="444"/>
      <c r="H53" s="438" t="s">
        <v>506</v>
      </c>
      <c r="I53" s="438"/>
      <c r="J53" s="438"/>
      <c r="K53" s="423"/>
      <c r="L53" s="424"/>
      <c r="M53" s="435"/>
      <c r="N53" s="435"/>
      <c r="O53" s="435"/>
    </row>
    <row r="54" spans="1:15" ht="20.100000000000001" customHeight="1">
      <c r="A54" s="65" t="s">
        <v>505</v>
      </c>
      <c r="B54" s="451"/>
      <c r="C54" s="452"/>
      <c r="D54" s="432"/>
      <c r="E54" s="434"/>
      <c r="F54" s="427"/>
      <c r="G54" s="428"/>
      <c r="H54" s="446"/>
      <c r="I54" s="447"/>
      <c r="J54" s="448"/>
      <c r="K54" s="423"/>
      <c r="L54" s="424"/>
      <c r="M54" s="432"/>
      <c r="N54" s="433"/>
      <c r="O54" s="434"/>
    </row>
    <row r="55" spans="1:15" ht="20.100000000000001" customHeight="1">
      <c r="A55" s="65"/>
      <c r="B55" s="449"/>
      <c r="C55" s="450"/>
      <c r="D55" s="432"/>
      <c r="E55" s="434"/>
      <c r="F55" s="427"/>
      <c r="G55" s="428"/>
      <c r="H55" s="446"/>
      <c r="I55" s="447"/>
      <c r="J55" s="448"/>
      <c r="K55" s="423"/>
      <c r="L55" s="424"/>
      <c r="M55" s="432"/>
      <c r="N55" s="433"/>
      <c r="O55" s="434"/>
    </row>
    <row r="56" spans="1:15" ht="20.100000000000001" customHeight="1">
      <c r="A56" s="31" t="s">
        <v>47</v>
      </c>
      <c r="B56" s="337" t="s">
        <v>28</v>
      </c>
      <c r="C56" s="337"/>
      <c r="D56" s="337" t="s">
        <v>28</v>
      </c>
      <c r="E56" s="337"/>
      <c r="F56" s="337" t="s">
        <v>28</v>
      </c>
      <c r="G56" s="337"/>
      <c r="H56" s="438"/>
      <c r="I56" s="438"/>
      <c r="J56" s="438"/>
      <c r="K56" s="425">
        <f>SUM(K53:L55)</f>
        <v>0</v>
      </c>
      <c r="L56" s="426"/>
      <c r="M56" s="435"/>
      <c r="N56" s="435"/>
      <c r="O56" s="435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403" t="s">
        <v>265</v>
      </c>
      <c r="B58" s="403"/>
      <c r="C58" s="403"/>
      <c r="D58" s="403"/>
      <c r="E58" s="403"/>
      <c r="F58" s="403"/>
      <c r="G58" s="403"/>
      <c r="H58" s="403"/>
      <c r="I58" s="403"/>
      <c r="J58" s="403"/>
      <c r="K58" s="403"/>
      <c r="L58" s="403"/>
      <c r="M58" s="403"/>
      <c r="N58" s="403"/>
      <c r="O58" s="403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340" t="s">
        <v>57</v>
      </c>
      <c r="B60" s="340"/>
      <c r="C60" s="340"/>
      <c r="D60" s="340" t="s">
        <v>541</v>
      </c>
      <c r="E60" s="340"/>
      <c r="F60" s="340" t="s">
        <v>542</v>
      </c>
      <c r="G60" s="340"/>
      <c r="H60" s="340"/>
      <c r="I60" s="340"/>
      <c r="J60" s="340" t="s">
        <v>543</v>
      </c>
      <c r="K60" s="340"/>
      <c r="L60" s="340"/>
      <c r="M60" s="340"/>
      <c r="N60" s="340" t="s">
        <v>551</v>
      </c>
      <c r="O60" s="340"/>
    </row>
    <row r="61" spans="1:15" ht="33" customHeight="1">
      <c r="A61" s="340"/>
      <c r="B61" s="340"/>
      <c r="C61" s="340"/>
      <c r="D61" s="340"/>
      <c r="E61" s="340"/>
      <c r="F61" s="337" t="s">
        <v>168</v>
      </c>
      <c r="G61" s="337"/>
      <c r="H61" s="340" t="s">
        <v>169</v>
      </c>
      <c r="I61" s="340"/>
      <c r="J61" s="337" t="s">
        <v>168</v>
      </c>
      <c r="K61" s="337"/>
      <c r="L61" s="340" t="s">
        <v>169</v>
      </c>
      <c r="M61" s="340"/>
      <c r="N61" s="340"/>
      <c r="O61" s="340"/>
    </row>
    <row r="62" spans="1:15" ht="12.75" customHeight="1">
      <c r="A62" s="338">
        <v>1</v>
      </c>
      <c r="B62" s="338"/>
      <c r="C62" s="338"/>
      <c r="D62" s="400">
        <v>2</v>
      </c>
      <c r="E62" s="401"/>
      <c r="F62" s="400">
        <v>3</v>
      </c>
      <c r="G62" s="401"/>
      <c r="H62" s="436">
        <v>4</v>
      </c>
      <c r="I62" s="437"/>
      <c r="J62" s="436">
        <v>5</v>
      </c>
      <c r="K62" s="437"/>
      <c r="L62" s="436">
        <v>6</v>
      </c>
      <c r="M62" s="437"/>
      <c r="N62" s="436">
        <v>7</v>
      </c>
      <c r="O62" s="437"/>
    </row>
    <row r="63" spans="1:15" ht="21.95" customHeight="1">
      <c r="A63" s="429" t="s">
        <v>212</v>
      </c>
      <c r="B63" s="429"/>
      <c r="C63" s="429"/>
      <c r="D63" s="423"/>
      <c r="E63" s="424"/>
      <c r="F63" s="423"/>
      <c r="G63" s="424"/>
      <c r="H63" s="423"/>
      <c r="I63" s="424"/>
      <c r="J63" s="423"/>
      <c r="K63" s="424"/>
      <c r="L63" s="423"/>
      <c r="M63" s="424"/>
      <c r="N63" s="423"/>
      <c r="O63" s="424"/>
    </row>
    <row r="64" spans="1:15" ht="13.5" customHeight="1">
      <c r="A64" s="430" t="s">
        <v>82</v>
      </c>
      <c r="B64" s="430"/>
      <c r="C64" s="430"/>
      <c r="D64" s="423"/>
      <c r="E64" s="424"/>
      <c r="F64" s="423"/>
      <c r="G64" s="424"/>
      <c r="H64" s="423"/>
      <c r="I64" s="424"/>
      <c r="J64" s="423"/>
      <c r="K64" s="424"/>
      <c r="L64" s="423"/>
      <c r="M64" s="424"/>
      <c r="N64" s="423"/>
      <c r="O64" s="424"/>
    </row>
    <row r="65" spans="1:15" ht="21.95" customHeight="1">
      <c r="A65" s="429"/>
      <c r="B65" s="429"/>
      <c r="C65" s="429"/>
      <c r="D65" s="423"/>
      <c r="E65" s="424"/>
      <c r="F65" s="423"/>
      <c r="G65" s="424"/>
      <c r="H65" s="423"/>
      <c r="I65" s="424"/>
      <c r="J65" s="423"/>
      <c r="K65" s="424"/>
      <c r="L65" s="423"/>
      <c r="M65" s="424"/>
      <c r="N65" s="423"/>
      <c r="O65" s="424"/>
    </row>
    <row r="66" spans="1:15" ht="21.95" customHeight="1">
      <c r="A66" s="429" t="s">
        <v>213</v>
      </c>
      <c r="B66" s="429"/>
      <c r="C66" s="429"/>
      <c r="D66" s="423"/>
      <c r="E66" s="424"/>
      <c r="F66" s="427">
        <v>409</v>
      </c>
      <c r="G66" s="428"/>
      <c r="H66" s="427">
        <v>409</v>
      </c>
      <c r="I66" s="428"/>
      <c r="J66" s="427">
        <v>409</v>
      </c>
      <c r="K66" s="428"/>
      <c r="L66" s="427">
        <v>409</v>
      </c>
      <c r="M66" s="428"/>
      <c r="N66" s="427"/>
      <c r="O66" s="428"/>
    </row>
    <row r="67" spans="1:15" ht="13.5" customHeight="1">
      <c r="A67" s="430" t="s">
        <v>250</v>
      </c>
      <c r="B67" s="430"/>
      <c r="C67" s="430"/>
      <c r="D67" s="423"/>
      <c r="E67" s="424"/>
      <c r="F67" s="427"/>
      <c r="G67" s="428"/>
      <c r="H67" s="427"/>
      <c r="I67" s="428"/>
      <c r="J67" s="427"/>
      <c r="K67" s="428"/>
      <c r="L67" s="427"/>
      <c r="M67" s="428"/>
      <c r="N67" s="427"/>
      <c r="O67" s="428"/>
    </row>
    <row r="68" spans="1:15" ht="21.95" customHeight="1">
      <c r="A68" s="429" t="s">
        <v>507</v>
      </c>
      <c r="B68" s="429"/>
      <c r="C68" s="429"/>
      <c r="D68" s="423"/>
      <c r="E68" s="424"/>
      <c r="F68" s="427">
        <v>409</v>
      </c>
      <c r="G68" s="428"/>
      <c r="H68" s="427">
        <v>409</v>
      </c>
      <c r="I68" s="428"/>
      <c r="J68" s="427">
        <v>409</v>
      </c>
      <c r="K68" s="428"/>
      <c r="L68" s="427">
        <v>409</v>
      </c>
      <c r="M68" s="428"/>
      <c r="N68" s="427"/>
      <c r="O68" s="428"/>
    </row>
    <row r="69" spans="1:15" ht="21.95" customHeight="1">
      <c r="A69" s="429" t="s">
        <v>559</v>
      </c>
      <c r="B69" s="429"/>
      <c r="C69" s="429"/>
      <c r="D69" s="423">
        <v>50</v>
      </c>
      <c r="E69" s="424"/>
      <c r="F69" s="423"/>
      <c r="G69" s="424"/>
      <c r="H69" s="423"/>
      <c r="I69" s="424"/>
      <c r="J69" s="423"/>
      <c r="K69" s="424"/>
      <c r="L69" s="423">
        <v>50</v>
      </c>
      <c r="M69" s="424"/>
      <c r="N69" s="423"/>
      <c r="O69" s="424"/>
    </row>
    <row r="70" spans="1:15" ht="12.75" customHeight="1">
      <c r="A70" s="430" t="s">
        <v>82</v>
      </c>
      <c r="B70" s="430"/>
      <c r="C70" s="430"/>
      <c r="D70" s="423"/>
      <c r="E70" s="424"/>
      <c r="F70" s="423"/>
      <c r="G70" s="424"/>
      <c r="H70" s="423"/>
      <c r="I70" s="424"/>
      <c r="J70" s="423"/>
      <c r="K70" s="424"/>
      <c r="L70" s="423"/>
      <c r="M70" s="424"/>
      <c r="N70" s="423"/>
      <c r="O70" s="424"/>
    </row>
    <row r="71" spans="1:15" ht="21.95" customHeight="1">
      <c r="A71" s="429"/>
      <c r="B71" s="429"/>
      <c r="C71" s="429"/>
      <c r="D71" s="423"/>
      <c r="E71" s="424"/>
      <c r="F71" s="423"/>
      <c r="G71" s="424"/>
      <c r="H71" s="423"/>
      <c r="I71" s="424"/>
      <c r="J71" s="423"/>
      <c r="K71" s="424"/>
      <c r="L71" s="423"/>
      <c r="M71" s="424"/>
      <c r="N71" s="423"/>
      <c r="O71" s="424"/>
    </row>
    <row r="72" spans="1:15" ht="21.95" customHeight="1">
      <c r="A72" s="429" t="s">
        <v>47</v>
      </c>
      <c r="B72" s="429"/>
      <c r="C72" s="429"/>
      <c r="D72" s="423"/>
      <c r="E72" s="424"/>
      <c r="F72" s="423">
        <v>409</v>
      </c>
      <c r="G72" s="424"/>
      <c r="H72" s="423">
        <v>409</v>
      </c>
      <c r="I72" s="424"/>
      <c r="J72" s="423">
        <v>409</v>
      </c>
      <c r="K72" s="424"/>
      <c r="L72" s="423">
        <v>459</v>
      </c>
      <c r="M72" s="424"/>
      <c r="N72" s="423"/>
      <c r="O72" s="424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1">
    <mergeCell ref="K55:L55"/>
    <mergeCell ref="M55:O55"/>
    <mergeCell ref="J32:K32"/>
    <mergeCell ref="M53:O53"/>
    <mergeCell ref="M52:O52"/>
    <mergeCell ref="M51:O51"/>
    <mergeCell ref="A38:J38"/>
    <mergeCell ref="H53:J53"/>
    <mergeCell ref="K53:L53"/>
    <mergeCell ref="K52:L52"/>
    <mergeCell ref="B13:C13"/>
    <mergeCell ref="B14:C14"/>
    <mergeCell ref="B15:C15"/>
    <mergeCell ref="B16:C16"/>
    <mergeCell ref="N32:O32"/>
    <mergeCell ref="L32:M32"/>
    <mergeCell ref="F26:G26"/>
    <mergeCell ref="B18:C18"/>
    <mergeCell ref="B30:C30"/>
    <mergeCell ref="B21:C21"/>
    <mergeCell ref="B22:C22"/>
    <mergeCell ref="B23:C23"/>
    <mergeCell ref="B24:C24"/>
    <mergeCell ref="B26:C26"/>
    <mergeCell ref="B28:C28"/>
    <mergeCell ref="B27:C27"/>
    <mergeCell ref="H24:I24"/>
    <mergeCell ref="B31:C31"/>
    <mergeCell ref="B25:C25"/>
    <mergeCell ref="F27:G27"/>
    <mergeCell ref="F28:G28"/>
    <mergeCell ref="F29:G29"/>
    <mergeCell ref="D26:E26"/>
    <mergeCell ref="D27:E27"/>
    <mergeCell ref="F25:G25"/>
    <mergeCell ref="D25:E25"/>
    <mergeCell ref="H30:I30"/>
    <mergeCell ref="N30:O30"/>
    <mergeCell ref="N31:O31"/>
    <mergeCell ref="B17:C17"/>
    <mergeCell ref="B19:C19"/>
    <mergeCell ref="B20:C20"/>
    <mergeCell ref="L29:M29"/>
    <mergeCell ref="H28:I28"/>
    <mergeCell ref="J24:K24"/>
    <mergeCell ref="F24:G24"/>
    <mergeCell ref="N28:O28"/>
    <mergeCell ref="N29:O29"/>
    <mergeCell ref="F32:G32"/>
    <mergeCell ref="H29:I29"/>
    <mergeCell ref="F30:G30"/>
    <mergeCell ref="F31:G31"/>
    <mergeCell ref="H32:I32"/>
    <mergeCell ref="J29:K29"/>
    <mergeCell ref="J30:K30"/>
    <mergeCell ref="J31:K31"/>
    <mergeCell ref="J28:K28"/>
    <mergeCell ref="H25:I25"/>
    <mergeCell ref="J25:K25"/>
    <mergeCell ref="H26:I26"/>
    <mergeCell ref="J26:K26"/>
    <mergeCell ref="N24:O24"/>
    <mergeCell ref="L27:M27"/>
    <mergeCell ref="L28:M28"/>
    <mergeCell ref="L25:M25"/>
    <mergeCell ref="L26:M26"/>
    <mergeCell ref="N20:O20"/>
    <mergeCell ref="N21:O21"/>
    <mergeCell ref="N22:O22"/>
    <mergeCell ref="N23:O23"/>
    <mergeCell ref="H27:I27"/>
    <mergeCell ref="J27:K27"/>
    <mergeCell ref="L24:M24"/>
    <mergeCell ref="N25:O25"/>
    <mergeCell ref="N26:O26"/>
    <mergeCell ref="N27:O27"/>
    <mergeCell ref="J20:K20"/>
    <mergeCell ref="J21:K21"/>
    <mergeCell ref="J22:K22"/>
    <mergeCell ref="J23:K23"/>
    <mergeCell ref="L20:M20"/>
    <mergeCell ref="L21:M21"/>
    <mergeCell ref="L22:M22"/>
    <mergeCell ref="L23:M23"/>
    <mergeCell ref="F20:G20"/>
    <mergeCell ref="F21:G21"/>
    <mergeCell ref="F22:G22"/>
    <mergeCell ref="F23:G23"/>
    <mergeCell ref="H20:I20"/>
    <mergeCell ref="H21:I21"/>
    <mergeCell ref="H22:I22"/>
    <mergeCell ref="H23:I23"/>
    <mergeCell ref="J19:K19"/>
    <mergeCell ref="F17:G17"/>
    <mergeCell ref="F18:G18"/>
    <mergeCell ref="F19:G19"/>
    <mergeCell ref="H18:I18"/>
    <mergeCell ref="H19:I19"/>
    <mergeCell ref="H17:I17"/>
    <mergeCell ref="N19:O19"/>
    <mergeCell ref="L17:M17"/>
    <mergeCell ref="L18:M18"/>
    <mergeCell ref="L19:M19"/>
    <mergeCell ref="N17:O17"/>
    <mergeCell ref="N18:O18"/>
    <mergeCell ref="N15:O15"/>
    <mergeCell ref="L16:M16"/>
    <mergeCell ref="N16:O16"/>
    <mergeCell ref="J17:K17"/>
    <mergeCell ref="J16:K16"/>
    <mergeCell ref="J18:K18"/>
    <mergeCell ref="J14:K14"/>
    <mergeCell ref="N13:O13"/>
    <mergeCell ref="L12:M12"/>
    <mergeCell ref="N12:O12"/>
    <mergeCell ref="J15:K15"/>
    <mergeCell ref="J13:K13"/>
    <mergeCell ref="L13:M13"/>
    <mergeCell ref="L14:M14"/>
    <mergeCell ref="N14:O14"/>
    <mergeCell ref="L15:M15"/>
    <mergeCell ref="F14:G14"/>
    <mergeCell ref="H16:I16"/>
    <mergeCell ref="H12:I12"/>
    <mergeCell ref="F16:G16"/>
    <mergeCell ref="F13:G13"/>
    <mergeCell ref="H13:I13"/>
    <mergeCell ref="H14:I14"/>
    <mergeCell ref="H15:I15"/>
    <mergeCell ref="F15:G15"/>
    <mergeCell ref="L30:M30"/>
    <mergeCell ref="L31:M31"/>
    <mergeCell ref="A60:C61"/>
    <mergeCell ref="F60:I60"/>
    <mergeCell ref="F61:G61"/>
    <mergeCell ref="F54:G54"/>
    <mergeCell ref="H54:J54"/>
    <mergeCell ref="B55:C55"/>
    <mergeCell ref="B54:C54"/>
    <mergeCell ref="H55:J55"/>
    <mergeCell ref="D60:E61"/>
    <mergeCell ref="D54:E54"/>
    <mergeCell ref="D55:E55"/>
    <mergeCell ref="F55:G55"/>
    <mergeCell ref="D29:E29"/>
    <mergeCell ref="D30:E30"/>
    <mergeCell ref="D31:E31"/>
    <mergeCell ref="F51:G51"/>
    <mergeCell ref="H31:I31"/>
    <mergeCell ref="B52:C52"/>
    <mergeCell ref="B53:C53"/>
    <mergeCell ref="F52:G52"/>
    <mergeCell ref="D53:E53"/>
    <mergeCell ref="D52:E52"/>
    <mergeCell ref="F53:G53"/>
    <mergeCell ref="B51:C51"/>
    <mergeCell ref="D51:E51"/>
    <mergeCell ref="A49:O49"/>
    <mergeCell ref="D28:E28"/>
    <mergeCell ref="B32:C32"/>
    <mergeCell ref="D32:E32"/>
    <mergeCell ref="A45:C45"/>
    <mergeCell ref="A46:C46"/>
    <mergeCell ref="A43:C43"/>
    <mergeCell ref="A44:C44"/>
    <mergeCell ref="D40:F40"/>
    <mergeCell ref="B29:C29"/>
    <mergeCell ref="A34:O34"/>
    <mergeCell ref="D17:E17"/>
    <mergeCell ref="D24:E24"/>
    <mergeCell ref="D20:E20"/>
    <mergeCell ref="D21:E21"/>
    <mergeCell ref="D22:E22"/>
    <mergeCell ref="D23:E23"/>
    <mergeCell ref="N71:O71"/>
    <mergeCell ref="D72:E72"/>
    <mergeCell ref="F72:G72"/>
    <mergeCell ref="H72:I72"/>
    <mergeCell ref="D13:E13"/>
    <mergeCell ref="D14:E14"/>
    <mergeCell ref="D15:E15"/>
    <mergeCell ref="D16:E16"/>
    <mergeCell ref="D18:E18"/>
    <mergeCell ref="D19:E19"/>
    <mergeCell ref="J65:K65"/>
    <mergeCell ref="L67:M67"/>
    <mergeCell ref="L68:M68"/>
    <mergeCell ref="L66:M66"/>
    <mergeCell ref="N72:O72"/>
    <mergeCell ref="D71:E71"/>
    <mergeCell ref="F71:G71"/>
    <mergeCell ref="H71:I71"/>
    <mergeCell ref="J71:K71"/>
    <mergeCell ref="L71:M71"/>
    <mergeCell ref="J62:K62"/>
    <mergeCell ref="J60:M60"/>
    <mergeCell ref="J61:K61"/>
    <mergeCell ref="L61:M61"/>
    <mergeCell ref="J72:K72"/>
    <mergeCell ref="L72:M72"/>
    <mergeCell ref="L63:M63"/>
    <mergeCell ref="J70:K70"/>
    <mergeCell ref="J64:K64"/>
    <mergeCell ref="L65:M65"/>
    <mergeCell ref="N60:O61"/>
    <mergeCell ref="M56:O56"/>
    <mergeCell ref="L62:M62"/>
    <mergeCell ref="N62:O62"/>
    <mergeCell ref="A58:O58"/>
    <mergeCell ref="B56:C56"/>
    <mergeCell ref="D56:E56"/>
    <mergeCell ref="F56:G56"/>
    <mergeCell ref="H56:J56"/>
    <mergeCell ref="H62:I62"/>
    <mergeCell ref="N67:O67"/>
    <mergeCell ref="N63:O63"/>
    <mergeCell ref="H52:J52"/>
    <mergeCell ref="H61:I61"/>
    <mergeCell ref="J63:K63"/>
    <mergeCell ref="K54:L54"/>
    <mergeCell ref="M54:O54"/>
    <mergeCell ref="H63:I63"/>
    <mergeCell ref="H66:I66"/>
    <mergeCell ref="N66:O66"/>
    <mergeCell ref="F63:G63"/>
    <mergeCell ref="A72:C72"/>
    <mergeCell ref="D65:E65"/>
    <mergeCell ref="F65:G65"/>
    <mergeCell ref="A70:C70"/>
    <mergeCell ref="D68:E68"/>
    <mergeCell ref="F68:G68"/>
    <mergeCell ref="A69:C69"/>
    <mergeCell ref="A68:C68"/>
    <mergeCell ref="A71:C71"/>
    <mergeCell ref="N68:O68"/>
    <mergeCell ref="D69:E69"/>
    <mergeCell ref="F69:G69"/>
    <mergeCell ref="H69:I69"/>
    <mergeCell ref="J69:K69"/>
    <mergeCell ref="L69:M69"/>
    <mergeCell ref="N69:O69"/>
    <mergeCell ref="H68:I68"/>
    <mergeCell ref="A64:C64"/>
    <mergeCell ref="L70:M70"/>
    <mergeCell ref="D70:E70"/>
    <mergeCell ref="F70:G70"/>
    <mergeCell ref="H70:I70"/>
    <mergeCell ref="A66:C66"/>
    <mergeCell ref="D64:E64"/>
    <mergeCell ref="F64:G64"/>
    <mergeCell ref="A67:C67"/>
    <mergeCell ref="J67:K67"/>
    <mergeCell ref="F67:G67"/>
    <mergeCell ref="D66:E66"/>
    <mergeCell ref="F66:G66"/>
    <mergeCell ref="D67:E67"/>
    <mergeCell ref="A63:C63"/>
    <mergeCell ref="A62:C62"/>
    <mergeCell ref="D62:E62"/>
    <mergeCell ref="F62:G62"/>
    <mergeCell ref="D63:E63"/>
    <mergeCell ref="A65:C65"/>
    <mergeCell ref="H64:I64"/>
    <mergeCell ref="H65:I65"/>
    <mergeCell ref="N70:O70"/>
    <mergeCell ref="K56:L56"/>
    <mergeCell ref="L64:M64"/>
    <mergeCell ref="N64:O64"/>
    <mergeCell ref="N65:O65"/>
    <mergeCell ref="J66:K66"/>
    <mergeCell ref="J68:K68"/>
    <mergeCell ref="H67:I67"/>
    <mergeCell ref="H51:J51"/>
    <mergeCell ref="K51:L51"/>
    <mergeCell ref="A47:C47"/>
    <mergeCell ref="A42:C42"/>
    <mergeCell ref="A40:C41"/>
    <mergeCell ref="M36:O36"/>
    <mergeCell ref="M37:O37"/>
    <mergeCell ref="G40:I40"/>
    <mergeCell ref="J40:L40"/>
    <mergeCell ref="M40:O40"/>
    <mergeCell ref="N1:O1"/>
    <mergeCell ref="N2:O2"/>
    <mergeCell ref="A3:O3"/>
    <mergeCell ref="A4:O4"/>
    <mergeCell ref="H11:I11"/>
    <mergeCell ref="N11:O11"/>
    <mergeCell ref="J11:K11"/>
    <mergeCell ref="L11:M11"/>
    <mergeCell ref="B11:C11"/>
    <mergeCell ref="D11:E11"/>
    <mergeCell ref="F11:G11"/>
    <mergeCell ref="F12:G12"/>
    <mergeCell ref="B12:C12"/>
    <mergeCell ref="A5:O5"/>
    <mergeCell ref="A6:O6"/>
    <mergeCell ref="A7:O7"/>
    <mergeCell ref="A9:O9"/>
    <mergeCell ref="D12:E12"/>
    <mergeCell ref="J12:K12"/>
  </mergeCells>
  <phoneticPr fontId="3" type="noConversion"/>
  <pageMargins left="0.19685039370078741" right="0" top="0" bottom="0" header="0.31496062992125984" footer="0.15748031496062992"/>
  <pageSetup paperSize="9" scale="70" orientation="landscape" verticalDpi="1200" r:id="rId1"/>
  <headerFooter alignWithMargins="0"/>
  <rowBreaks count="1" manualBreakCount="1">
    <brk id="3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64" zoomScaleNormal="75" workbookViewId="0">
      <selection activeCell="AC81" sqref="AC81:AD81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2" width="9.140625" style="1" customWidth="1"/>
    <col min="33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405" t="s">
        <v>167</v>
      </c>
      <c r="AE1" s="405"/>
      <c r="AF1" s="405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405"/>
      <c r="AE2" s="405"/>
      <c r="AF2" s="405"/>
    </row>
    <row r="3" spans="1:32" ht="20.25" customHeight="1" collapsed="1">
      <c r="A3" s="16"/>
      <c r="B3" s="16"/>
      <c r="C3" s="119" t="s">
        <v>266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</row>
    <row r="4" spans="1:32" ht="9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</row>
    <row r="5" spans="1:32" ht="18" customHeight="1">
      <c r="A5" s="481" t="s">
        <v>43</v>
      </c>
      <c r="B5" s="487" t="s">
        <v>134</v>
      </c>
      <c r="C5" s="488"/>
      <c r="D5" s="413" t="s">
        <v>135</v>
      </c>
      <c r="E5" s="414"/>
      <c r="F5" s="414"/>
      <c r="G5" s="419" t="s">
        <v>240</v>
      </c>
      <c r="H5" s="419"/>
      <c r="I5" s="419"/>
      <c r="J5" s="419"/>
      <c r="K5" s="419"/>
      <c r="L5" s="419"/>
      <c r="M5" s="419"/>
      <c r="N5" s="413" t="s">
        <v>136</v>
      </c>
      <c r="O5" s="414"/>
      <c r="P5" s="414"/>
      <c r="Q5" s="368"/>
      <c r="R5" s="495" t="s">
        <v>205</v>
      </c>
      <c r="S5" s="496"/>
      <c r="T5" s="496"/>
      <c r="U5" s="496"/>
      <c r="V5" s="496"/>
      <c r="W5" s="496"/>
      <c r="X5" s="496"/>
      <c r="Y5" s="496"/>
      <c r="Z5" s="496"/>
      <c r="AA5" s="496"/>
      <c r="AB5" s="496"/>
      <c r="AC5" s="496"/>
      <c r="AD5" s="496"/>
      <c r="AE5" s="496"/>
      <c r="AF5" s="497"/>
    </row>
    <row r="6" spans="1:32" ht="53.25" customHeight="1">
      <c r="A6" s="482"/>
      <c r="B6" s="489"/>
      <c r="C6" s="490"/>
      <c r="D6" s="415"/>
      <c r="E6" s="416"/>
      <c r="F6" s="416"/>
      <c r="G6" s="419"/>
      <c r="H6" s="419"/>
      <c r="I6" s="419"/>
      <c r="J6" s="419"/>
      <c r="K6" s="419"/>
      <c r="L6" s="419"/>
      <c r="M6" s="419"/>
      <c r="N6" s="415"/>
      <c r="O6" s="416"/>
      <c r="P6" s="416"/>
      <c r="Q6" s="369"/>
      <c r="R6" s="420" t="s">
        <v>137</v>
      </c>
      <c r="S6" s="421"/>
      <c r="T6" s="422"/>
      <c r="U6" s="420" t="s">
        <v>138</v>
      </c>
      <c r="V6" s="421"/>
      <c r="W6" s="422"/>
      <c r="X6" s="420" t="s">
        <v>32</v>
      </c>
      <c r="Y6" s="421"/>
      <c r="Z6" s="422"/>
      <c r="AA6" s="495" t="s">
        <v>139</v>
      </c>
      <c r="AB6" s="496"/>
      <c r="AC6" s="497"/>
      <c r="AD6" s="495" t="s">
        <v>140</v>
      </c>
      <c r="AE6" s="496"/>
      <c r="AF6" s="497"/>
    </row>
    <row r="7" spans="1:32" ht="12.75" customHeight="1">
      <c r="A7" s="253">
        <v>1</v>
      </c>
      <c r="B7" s="504">
        <v>2</v>
      </c>
      <c r="C7" s="505"/>
      <c r="D7" s="484">
        <v>3</v>
      </c>
      <c r="E7" s="485"/>
      <c r="F7" s="485"/>
      <c r="G7" s="491">
        <v>4</v>
      </c>
      <c r="H7" s="491"/>
      <c r="I7" s="491"/>
      <c r="J7" s="491"/>
      <c r="K7" s="491"/>
      <c r="L7" s="491"/>
      <c r="M7" s="491"/>
      <c r="N7" s="484">
        <v>5</v>
      </c>
      <c r="O7" s="485"/>
      <c r="P7" s="485"/>
      <c r="Q7" s="486"/>
      <c r="R7" s="498">
        <v>6</v>
      </c>
      <c r="S7" s="499"/>
      <c r="T7" s="500"/>
      <c r="U7" s="498">
        <v>7</v>
      </c>
      <c r="V7" s="499"/>
      <c r="W7" s="500"/>
      <c r="X7" s="492">
        <v>8</v>
      </c>
      <c r="Y7" s="493"/>
      <c r="Z7" s="494"/>
      <c r="AA7" s="492">
        <v>9</v>
      </c>
      <c r="AB7" s="493"/>
      <c r="AC7" s="494"/>
      <c r="AD7" s="492">
        <v>10</v>
      </c>
      <c r="AE7" s="493"/>
      <c r="AF7" s="494"/>
    </row>
    <row r="8" spans="1:32" ht="15" customHeight="1">
      <c r="A8" s="71"/>
      <c r="B8" s="506"/>
      <c r="C8" s="507"/>
      <c r="D8" s="508"/>
      <c r="E8" s="509"/>
      <c r="F8" s="509"/>
      <c r="G8" s="464"/>
      <c r="H8" s="464"/>
      <c r="I8" s="464"/>
      <c r="J8" s="464"/>
      <c r="K8" s="464"/>
      <c r="L8" s="464"/>
      <c r="M8" s="464"/>
      <c r="N8" s="458">
        <f>SUM(R8,U8,X8,AA8,AD8)</f>
        <v>0</v>
      </c>
      <c r="O8" s="501"/>
      <c r="P8" s="501"/>
      <c r="Q8" s="459"/>
      <c r="R8" s="461"/>
      <c r="S8" s="483"/>
      <c r="T8" s="462"/>
      <c r="U8" s="461"/>
      <c r="V8" s="483"/>
      <c r="W8" s="462"/>
      <c r="X8" s="461"/>
      <c r="Y8" s="483"/>
      <c r="Z8" s="462"/>
      <c r="AA8" s="461"/>
      <c r="AB8" s="483"/>
      <c r="AC8" s="462"/>
      <c r="AD8" s="461"/>
      <c r="AE8" s="483"/>
      <c r="AF8" s="462"/>
    </row>
    <row r="9" spans="1:32" ht="15" customHeight="1">
      <c r="A9" s="71"/>
      <c r="B9" s="506"/>
      <c r="C9" s="507"/>
      <c r="D9" s="508"/>
      <c r="E9" s="509"/>
      <c r="F9" s="509"/>
      <c r="G9" s="464"/>
      <c r="H9" s="464"/>
      <c r="I9" s="464"/>
      <c r="J9" s="464"/>
      <c r="K9" s="464"/>
      <c r="L9" s="464"/>
      <c r="M9" s="464"/>
      <c r="N9" s="458">
        <f>SUM(R9,U9,X9,AA9,AD9)</f>
        <v>0</v>
      </c>
      <c r="O9" s="501"/>
      <c r="P9" s="501"/>
      <c r="Q9" s="459"/>
      <c r="R9" s="461"/>
      <c r="S9" s="483"/>
      <c r="T9" s="462"/>
      <c r="U9" s="461"/>
      <c r="V9" s="483"/>
      <c r="W9" s="462"/>
      <c r="X9" s="461"/>
      <c r="Y9" s="483"/>
      <c r="Z9" s="462"/>
      <c r="AA9" s="461"/>
      <c r="AB9" s="483"/>
      <c r="AC9" s="462"/>
      <c r="AD9" s="461"/>
      <c r="AE9" s="483"/>
      <c r="AF9" s="462"/>
    </row>
    <row r="10" spans="1:32" ht="15" customHeight="1">
      <c r="A10" s="71"/>
      <c r="B10" s="506"/>
      <c r="C10" s="507"/>
      <c r="D10" s="508"/>
      <c r="E10" s="509"/>
      <c r="F10" s="509"/>
      <c r="G10" s="464"/>
      <c r="H10" s="464"/>
      <c r="I10" s="464"/>
      <c r="J10" s="464"/>
      <c r="K10" s="464"/>
      <c r="L10" s="464"/>
      <c r="M10" s="464"/>
      <c r="N10" s="458">
        <f>SUM(R10,U10,X10,AA10,AD10)</f>
        <v>0</v>
      </c>
      <c r="O10" s="501"/>
      <c r="P10" s="501"/>
      <c r="Q10" s="459"/>
      <c r="R10" s="461"/>
      <c r="S10" s="483"/>
      <c r="T10" s="462"/>
      <c r="U10" s="461"/>
      <c r="V10" s="483"/>
      <c r="W10" s="462"/>
      <c r="X10" s="461"/>
      <c r="Y10" s="483"/>
      <c r="Z10" s="462"/>
      <c r="AA10" s="461"/>
      <c r="AB10" s="483"/>
      <c r="AC10" s="462"/>
      <c r="AD10" s="461"/>
      <c r="AE10" s="483"/>
      <c r="AF10" s="462"/>
    </row>
    <row r="11" spans="1:32" ht="15" customHeight="1">
      <c r="A11" s="71"/>
      <c r="B11" s="506"/>
      <c r="C11" s="507"/>
      <c r="D11" s="508"/>
      <c r="E11" s="509"/>
      <c r="F11" s="509"/>
      <c r="G11" s="464"/>
      <c r="H11" s="464"/>
      <c r="I11" s="464"/>
      <c r="J11" s="464"/>
      <c r="K11" s="464"/>
      <c r="L11" s="464"/>
      <c r="M11" s="464"/>
      <c r="N11" s="458">
        <f>SUM(R11,U11,X11,AA11,AD11)</f>
        <v>0</v>
      </c>
      <c r="O11" s="501"/>
      <c r="P11" s="501"/>
      <c r="Q11" s="459"/>
      <c r="R11" s="461"/>
      <c r="S11" s="483"/>
      <c r="T11" s="462"/>
      <c r="U11" s="461"/>
      <c r="V11" s="483"/>
      <c r="W11" s="462"/>
      <c r="X11" s="461"/>
      <c r="Y11" s="483"/>
      <c r="Z11" s="462"/>
      <c r="AA11" s="461"/>
      <c r="AB11" s="483"/>
      <c r="AC11" s="462"/>
      <c r="AD11" s="461"/>
      <c r="AE11" s="483"/>
      <c r="AF11" s="462"/>
    </row>
    <row r="12" spans="1:32" ht="15" customHeight="1">
      <c r="A12" s="71"/>
      <c r="B12" s="506"/>
      <c r="C12" s="507"/>
      <c r="D12" s="508"/>
      <c r="E12" s="509"/>
      <c r="F12" s="509"/>
      <c r="G12" s="464"/>
      <c r="H12" s="464"/>
      <c r="I12" s="464"/>
      <c r="J12" s="464"/>
      <c r="K12" s="464"/>
      <c r="L12" s="464"/>
      <c r="M12" s="464"/>
      <c r="N12" s="458">
        <f>SUM(R12,U12,X12,AA12,AD12)</f>
        <v>0</v>
      </c>
      <c r="O12" s="501"/>
      <c r="P12" s="501"/>
      <c r="Q12" s="459"/>
      <c r="R12" s="461"/>
      <c r="S12" s="483"/>
      <c r="T12" s="462"/>
      <c r="U12" s="461"/>
      <c r="V12" s="483"/>
      <c r="W12" s="462"/>
      <c r="X12" s="461"/>
      <c r="Y12" s="483"/>
      <c r="Z12" s="462"/>
      <c r="AA12" s="461"/>
      <c r="AB12" s="483"/>
      <c r="AC12" s="462"/>
      <c r="AD12" s="461"/>
      <c r="AE12" s="483"/>
      <c r="AF12" s="462"/>
    </row>
    <row r="13" spans="1:32" ht="20.25" customHeight="1">
      <c r="A13" s="570" t="s">
        <v>47</v>
      </c>
      <c r="B13" s="571"/>
      <c r="C13" s="571"/>
      <c r="D13" s="571"/>
      <c r="E13" s="571"/>
      <c r="F13" s="571"/>
      <c r="G13" s="571"/>
      <c r="H13" s="571"/>
      <c r="I13" s="571"/>
      <c r="J13" s="571"/>
      <c r="K13" s="571"/>
      <c r="L13" s="571"/>
      <c r="M13" s="572"/>
      <c r="N13" s="458">
        <f>SUM(N8:Q12)</f>
        <v>0</v>
      </c>
      <c r="O13" s="501"/>
      <c r="P13" s="501"/>
      <c r="Q13" s="459"/>
      <c r="R13" s="458">
        <f>SUM(R8:T12)</f>
        <v>0</v>
      </c>
      <c r="S13" s="501"/>
      <c r="T13" s="459"/>
      <c r="U13" s="458">
        <f>SUM(U8:W12)</f>
        <v>0</v>
      </c>
      <c r="V13" s="501"/>
      <c r="W13" s="459"/>
      <c r="X13" s="458">
        <f>SUM(X8:Z12)</f>
        <v>0</v>
      </c>
      <c r="Y13" s="501"/>
      <c r="Z13" s="459"/>
      <c r="AA13" s="458">
        <f>SUM(AA8:AC12)</f>
        <v>0</v>
      </c>
      <c r="AB13" s="501"/>
      <c r="AC13" s="459"/>
      <c r="AD13" s="458">
        <f>SUM(AD8:AF12)</f>
        <v>0</v>
      </c>
      <c r="AE13" s="501"/>
      <c r="AF13" s="459"/>
    </row>
    <row r="14" spans="1:32" ht="7.5" customHeight="1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4"/>
      <c r="AF14" s="124"/>
    </row>
    <row r="15" spans="1:32" s="32" customFormat="1" ht="16.5" customHeight="1">
      <c r="A15" s="119"/>
      <c r="B15" s="119"/>
      <c r="C15" s="119" t="s">
        <v>267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</row>
    <row r="16" spans="1:32" s="32" customFormat="1" ht="8.25" customHeight="1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</row>
    <row r="17" spans="1:32" ht="17.25" customHeight="1">
      <c r="A17" s="385" t="s">
        <v>43</v>
      </c>
      <c r="B17" s="487" t="s">
        <v>141</v>
      </c>
      <c r="C17" s="488"/>
      <c r="D17" s="419" t="s">
        <v>134</v>
      </c>
      <c r="E17" s="419"/>
      <c r="F17" s="419"/>
      <c r="G17" s="419"/>
      <c r="H17" s="419" t="s">
        <v>240</v>
      </c>
      <c r="I17" s="419"/>
      <c r="J17" s="419"/>
      <c r="K17" s="419"/>
      <c r="L17" s="419"/>
      <c r="M17" s="419"/>
      <c r="N17" s="419"/>
      <c r="O17" s="419"/>
      <c r="P17" s="419"/>
      <c r="Q17" s="419"/>
      <c r="R17" s="419" t="s">
        <v>142</v>
      </c>
      <c r="S17" s="419"/>
      <c r="T17" s="419"/>
      <c r="U17" s="419"/>
      <c r="V17" s="419"/>
      <c r="W17" s="475" t="s">
        <v>143</v>
      </c>
      <c r="X17" s="475"/>
      <c r="Y17" s="475"/>
      <c r="Z17" s="475"/>
      <c r="AA17" s="475"/>
      <c r="AB17" s="475"/>
      <c r="AC17" s="475"/>
      <c r="AD17" s="475"/>
      <c r="AE17" s="475"/>
      <c r="AF17" s="475"/>
    </row>
    <row r="18" spans="1:32" ht="20.25" customHeight="1">
      <c r="A18" s="385"/>
      <c r="B18" s="502"/>
      <c r="C18" s="503"/>
      <c r="D18" s="419"/>
      <c r="E18" s="419"/>
      <c r="F18" s="419"/>
      <c r="G18" s="419"/>
      <c r="H18" s="419"/>
      <c r="I18" s="419"/>
      <c r="J18" s="419"/>
      <c r="K18" s="419"/>
      <c r="L18" s="419"/>
      <c r="M18" s="419"/>
      <c r="N18" s="419"/>
      <c r="O18" s="419"/>
      <c r="P18" s="419"/>
      <c r="Q18" s="419"/>
      <c r="R18" s="419"/>
      <c r="S18" s="419"/>
      <c r="T18" s="419"/>
      <c r="U18" s="419"/>
      <c r="V18" s="419"/>
      <c r="W18" s="413" t="s">
        <v>210</v>
      </c>
      <c r="X18" s="368"/>
      <c r="Y18" s="413" t="s">
        <v>168</v>
      </c>
      <c r="Z18" s="368"/>
      <c r="AA18" s="413" t="s">
        <v>169</v>
      </c>
      <c r="AB18" s="368"/>
      <c r="AC18" s="413" t="s">
        <v>188</v>
      </c>
      <c r="AD18" s="368"/>
      <c r="AE18" s="413" t="s">
        <v>189</v>
      </c>
      <c r="AF18" s="368"/>
    </row>
    <row r="19" spans="1:32" ht="9" customHeight="1">
      <c r="A19" s="385"/>
      <c r="B19" s="489"/>
      <c r="C19" s="490"/>
      <c r="D19" s="419"/>
      <c r="E19" s="419"/>
      <c r="F19" s="419"/>
      <c r="G19" s="419"/>
      <c r="H19" s="419"/>
      <c r="I19" s="419"/>
      <c r="J19" s="419"/>
      <c r="K19" s="419"/>
      <c r="L19" s="419"/>
      <c r="M19" s="419"/>
      <c r="N19" s="419"/>
      <c r="O19" s="419"/>
      <c r="P19" s="419"/>
      <c r="Q19" s="419"/>
      <c r="R19" s="419"/>
      <c r="S19" s="419"/>
      <c r="T19" s="419"/>
      <c r="U19" s="419"/>
      <c r="V19" s="419"/>
      <c r="W19" s="415"/>
      <c r="X19" s="369"/>
      <c r="Y19" s="415"/>
      <c r="Z19" s="369"/>
      <c r="AA19" s="415"/>
      <c r="AB19" s="369"/>
      <c r="AC19" s="415"/>
      <c r="AD19" s="369"/>
      <c r="AE19" s="415"/>
      <c r="AF19" s="369"/>
    </row>
    <row r="20" spans="1:32" ht="12" customHeight="1">
      <c r="A20" s="107">
        <v>1</v>
      </c>
      <c r="B20" s="512">
        <v>2</v>
      </c>
      <c r="C20" s="513"/>
      <c r="D20" s="338">
        <v>3</v>
      </c>
      <c r="E20" s="338"/>
      <c r="F20" s="338"/>
      <c r="G20" s="338"/>
      <c r="H20" s="338">
        <v>4</v>
      </c>
      <c r="I20" s="338"/>
      <c r="J20" s="338"/>
      <c r="K20" s="338"/>
      <c r="L20" s="338"/>
      <c r="M20" s="338"/>
      <c r="N20" s="338"/>
      <c r="O20" s="338"/>
      <c r="P20" s="338"/>
      <c r="Q20" s="338"/>
      <c r="R20" s="338">
        <v>5</v>
      </c>
      <c r="S20" s="338"/>
      <c r="T20" s="338"/>
      <c r="U20" s="338"/>
      <c r="V20" s="338"/>
      <c r="W20" s="400">
        <v>6</v>
      </c>
      <c r="X20" s="401"/>
      <c r="Y20" s="436">
        <v>7</v>
      </c>
      <c r="Z20" s="437"/>
      <c r="AA20" s="436">
        <v>8</v>
      </c>
      <c r="AB20" s="437"/>
      <c r="AC20" s="436">
        <v>9</v>
      </c>
      <c r="AD20" s="437"/>
      <c r="AE20" s="431">
        <v>10</v>
      </c>
      <c r="AF20" s="431"/>
    </row>
    <row r="21" spans="1:32" ht="15" customHeight="1">
      <c r="A21" s="63"/>
      <c r="B21" s="510"/>
      <c r="C21" s="511"/>
      <c r="D21" s="464"/>
      <c r="E21" s="464"/>
      <c r="F21" s="464"/>
      <c r="G21" s="464"/>
      <c r="H21" s="465"/>
      <c r="I21" s="465"/>
      <c r="J21" s="465"/>
      <c r="K21" s="465"/>
      <c r="L21" s="465"/>
      <c r="M21" s="465"/>
      <c r="N21" s="465"/>
      <c r="O21" s="465"/>
      <c r="P21" s="465"/>
      <c r="Q21" s="465"/>
      <c r="R21" s="463"/>
      <c r="S21" s="463"/>
      <c r="T21" s="463"/>
      <c r="U21" s="463"/>
      <c r="V21" s="463"/>
      <c r="W21" s="461"/>
      <c r="X21" s="462"/>
      <c r="Y21" s="461"/>
      <c r="Z21" s="462"/>
      <c r="AA21" s="461"/>
      <c r="AB21" s="462"/>
      <c r="AC21" s="458">
        <f t="shared" ref="AC21:AC26" si="0">AA21-Y21</f>
        <v>0</v>
      </c>
      <c r="AD21" s="459"/>
      <c r="AE21" s="455"/>
      <c r="AF21" s="456"/>
    </row>
    <row r="22" spans="1:32" ht="15" customHeight="1">
      <c r="A22" s="63"/>
      <c r="B22" s="510"/>
      <c r="C22" s="511"/>
      <c r="D22" s="464"/>
      <c r="E22" s="464"/>
      <c r="F22" s="464"/>
      <c r="G22" s="464"/>
      <c r="H22" s="465"/>
      <c r="I22" s="465"/>
      <c r="J22" s="465"/>
      <c r="K22" s="465"/>
      <c r="L22" s="465"/>
      <c r="M22" s="465"/>
      <c r="N22" s="465"/>
      <c r="O22" s="465"/>
      <c r="P22" s="465"/>
      <c r="Q22" s="465"/>
      <c r="R22" s="463"/>
      <c r="S22" s="463"/>
      <c r="T22" s="463"/>
      <c r="U22" s="463"/>
      <c r="V22" s="463"/>
      <c r="W22" s="461"/>
      <c r="X22" s="462"/>
      <c r="Y22" s="461"/>
      <c r="Z22" s="462"/>
      <c r="AA22" s="461"/>
      <c r="AB22" s="462"/>
      <c r="AC22" s="458">
        <f t="shared" si="0"/>
        <v>0</v>
      </c>
      <c r="AD22" s="459"/>
      <c r="AE22" s="455"/>
      <c r="AF22" s="456"/>
    </row>
    <row r="23" spans="1:32" ht="15" customHeight="1">
      <c r="A23" s="63"/>
      <c r="B23" s="510"/>
      <c r="C23" s="511"/>
      <c r="D23" s="464"/>
      <c r="E23" s="464"/>
      <c r="F23" s="464"/>
      <c r="G23" s="464"/>
      <c r="H23" s="465"/>
      <c r="I23" s="465"/>
      <c r="J23" s="465"/>
      <c r="K23" s="465"/>
      <c r="L23" s="465"/>
      <c r="M23" s="465"/>
      <c r="N23" s="465"/>
      <c r="O23" s="465"/>
      <c r="P23" s="465"/>
      <c r="Q23" s="465"/>
      <c r="R23" s="463"/>
      <c r="S23" s="463"/>
      <c r="T23" s="463"/>
      <c r="U23" s="463"/>
      <c r="V23" s="463"/>
      <c r="W23" s="461"/>
      <c r="X23" s="462"/>
      <c r="Y23" s="461"/>
      <c r="Z23" s="462"/>
      <c r="AA23" s="461"/>
      <c r="AB23" s="462"/>
      <c r="AC23" s="458">
        <f t="shared" si="0"/>
        <v>0</v>
      </c>
      <c r="AD23" s="459"/>
      <c r="AE23" s="455"/>
      <c r="AF23" s="456"/>
    </row>
    <row r="24" spans="1:32" ht="15" customHeight="1">
      <c r="A24" s="63"/>
      <c r="B24" s="510"/>
      <c r="C24" s="511"/>
      <c r="D24" s="464"/>
      <c r="E24" s="464"/>
      <c r="F24" s="464"/>
      <c r="G24" s="464"/>
      <c r="H24" s="465"/>
      <c r="I24" s="465"/>
      <c r="J24" s="465"/>
      <c r="K24" s="465"/>
      <c r="L24" s="465"/>
      <c r="M24" s="465"/>
      <c r="N24" s="465"/>
      <c r="O24" s="465"/>
      <c r="P24" s="465"/>
      <c r="Q24" s="465"/>
      <c r="R24" s="463"/>
      <c r="S24" s="463"/>
      <c r="T24" s="463"/>
      <c r="U24" s="463"/>
      <c r="V24" s="463"/>
      <c r="W24" s="461"/>
      <c r="X24" s="462"/>
      <c r="Y24" s="461"/>
      <c r="Z24" s="462"/>
      <c r="AA24" s="461"/>
      <c r="AB24" s="462"/>
      <c r="AC24" s="458">
        <f t="shared" si="0"/>
        <v>0</v>
      </c>
      <c r="AD24" s="459"/>
      <c r="AE24" s="455"/>
      <c r="AF24" s="456"/>
    </row>
    <row r="25" spans="1:32" ht="15" customHeight="1">
      <c r="A25" s="63"/>
      <c r="B25" s="510"/>
      <c r="C25" s="511"/>
      <c r="D25" s="464"/>
      <c r="E25" s="464"/>
      <c r="F25" s="464"/>
      <c r="G25" s="464"/>
      <c r="H25" s="465"/>
      <c r="I25" s="465"/>
      <c r="J25" s="465"/>
      <c r="K25" s="465"/>
      <c r="L25" s="465"/>
      <c r="M25" s="465"/>
      <c r="N25" s="465"/>
      <c r="O25" s="465"/>
      <c r="P25" s="465"/>
      <c r="Q25" s="465"/>
      <c r="R25" s="463"/>
      <c r="S25" s="463"/>
      <c r="T25" s="463"/>
      <c r="U25" s="463"/>
      <c r="V25" s="463"/>
      <c r="W25" s="461"/>
      <c r="X25" s="462"/>
      <c r="Y25" s="461"/>
      <c r="Z25" s="462"/>
      <c r="AA25" s="461"/>
      <c r="AB25" s="462"/>
      <c r="AC25" s="458">
        <f t="shared" si="0"/>
        <v>0</v>
      </c>
      <c r="AD25" s="459"/>
      <c r="AE25" s="455"/>
      <c r="AF25" s="456"/>
    </row>
    <row r="26" spans="1:32" ht="24.95" customHeight="1">
      <c r="A26" s="524" t="s">
        <v>47</v>
      </c>
      <c r="B26" s="524"/>
      <c r="C26" s="524"/>
      <c r="D26" s="524"/>
      <c r="E26" s="524"/>
      <c r="F26" s="524"/>
      <c r="G26" s="524"/>
      <c r="H26" s="524"/>
      <c r="I26" s="524"/>
      <c r="J26" s="524"/>
      <c r="K26" s="524"/>
      <c r="L26" s="524"/>
      <c r="M26" s="524"/>
      <c r="N26" s="524"/>
      <c r="O26" s="524"/>
      <c r="P26" s="524"/>
      <c r="Q26" s="524"/>
      <c r="R26" s="524"/>
      <c r="S26" s="524"/>
      <c r="T26" s="524"/>
      <c r="U26" s="524"/>
      <c r="V26" s="524"/>
      <c r="W26" s="458">
        <f>SUM(W21:X25)</f>
        <v>0</v>
      </c>
      <c r="X26" s="459"/>
      <c r="Y26" s="458">
        <f>SUM(Y21:Z25)</f>
        <v>0</v>
      </c>
      <c r="Z26" s="459"/>
      <c r="AA26" s="458">
        <f>SUM(AA21:AB25)</f>
        <v>0</v>
      </c>
      <c r="AB26" s="459"/>
      <c r="AC26" s="458">
        <f t="shared" si="0"/>
        <v>0</v>
      </c>
      <c r="AD26" s="459"/>
      <c r="AE26" s="455"/>
      <c r="AF26" s="456"/>
    </row>
    <row r="27" spans="1:32" ht="6" customHeight="1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16"/>
      <c r="R27" s="127"/>
      <c r="S27" s="127"/>
      <c r="T27" s="127"/>
      <c r="U27" s="127"/>
      <c r="V27" s="127"/>
      <c r="W27" s="16"/>
      <c r="X27" s="16"/>
      <c r="Y27" s="16"/>
      <c r="Z27" s="16"/>
      <c r="AA27" s="16"/>
      <c r="AB27" s="16"/>
      <c r="AC27" s="16"/>
      <c r="AD27" s="16"/>
      <c r="AE27" s="16"/>
      <c r="AF27" s="127"/>
    </row>
    <row r="28" spans="1:32" s="32" customFormat="1" ht="15.75" customHeight="1">
      <c r="A28" s="119"/>
      <c r="B28" s="119"/>
      <c r="C28" s="119" t="s">
        <v>268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2" ht="11.25" customHeight="1">
      <c r="A29" s="128"/>
      <c r="B29" s="128"/>
      <c r="C29" s="128"/>
      <c r="D29" s="128"/>
      <c r="E29" s="128"/>
      <c r="F29" s="128"/>
      <c r="G29" s="128"/>
      <c r="H29" s="128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8"/>
      <c r="X29" s="16"/>
      <c r="Y29" s="16"/>
      <c r="Z29" s="460"/>
      <c r="AA29" s="460"/>
      <c r="AB29" s="460"/>
      <c r="AC29" s="16"/>
      <c r="AD29" s="457" t="s">
        <v>164</v>
      </c>
      <c r="AE29" s="457"/>
      <c r="AF29" s="457"/>
    </row>
    <row r="30" spans="1:32" ht="45.75" customHeight="1">
      <c r="A30" s="518" t="s">
        <v>43</v>
      </c>
      <c r="B30" s="487" t="s">
        <v>170</v>
      </c>
      <c r="C30" s="521"/>
      <c r="D30" s="521"/>
      <c r="E30" s="521"/>
      <c r="F30" s="521"/>
      <c r="G30" s="521"/>
      <c r="H30" s="521"/>
      <c r="I30" s="521"/>
      <c r="J30" s="521"/>
      <c r="K30" s="521"/>
      <c r="L30" s="488"/>
      <c r="M30" s="467" t="s">
        <v>46</v>
      </c>
      <c r="N30" s="468"/>
      <c r="O30" s="468"/>
      <c r="P30" s="468"/>
      <c r="Q30" s="468"/>
      <c r="R30" s="468"/>
      <c r="S30" s="468"/>
      <c r="T30" s="469"/>
      <c r="U30" s="467" t="s">
        <v>71</v>
      </c>
      <c r="V30" s="468"/>
      <c r="W30" s="468"/>
      <c r="X30" s="468"/>
      <c r="Y30" s="468"/>
      <c r="Z30" s="468"/>
      <c r="AA30" s="468"/>
      <c r="AB30" s="469"/>
      <c r="AC30" s="467" t="s">
        <v>269</v>
      </c>
      <c r="AD30" s="468"/>
      <c r="AE30" s="468"/>
      <c r="AF30" s="469"/>
    </row>
    <row r="31" spans="1:32" ht="24.95" customHeight="1">
      <c r="A31" s="519"/>
      <c r="B31" s="502"/>
      <c r="C31" s="522"/>
      <c r="D31" s="522"/>
      <c r="E31" s="522"/>
      <c r="F31" s="522"/>
      <c r="G31" s="522"/>
      <c r="H31" s="522"/>
      <c r="I31" s="522"/>
      <c r="J31" s="522"/>
      <c r="K31" s="522"/>
      <c r="L31" s="503"/>
      <c r="M31" s="527" t="s">
        <v>168</v>
      </c>
      <c r="N31" s="528"/>
      <c r="O31" s="527" t="s">
        <v>169</v>
      </c>
      <c r="P31" s="528"/>
      <c r="Q31" s="527" t="s">
        <v>188</v>
      </c>
      <c r="R31" s="528"/>
      <c r="S31" s="527" t="s">
        <v>189</v>
      </c>
      <c r="T31" s="528"/>
      <c r="U31" s="527" t="s">
        <v>168</v>
      </c>
      <c r="V31" s="528"/>
      <c r="W31" s="527" t="s">
        <v>169</v>
      </c>
      <c r="X31" s="528"/>
      <c r="Y31" s="527" t="s">
        <v>188</v>
      </c>
      <c r="Z31" s="528"/>
      <c r="AA31" s="527" t="s">
        <v>189</v>
      </c>
      <c r="AB31" s="528"/>
      <c r="AC31" s="531" t="s">
        <v>168</v>
      </c>
      <c r="AD31" s="531" t="s">
        <v>169</v>
      </c>
      <c r="AE31" s="531" t="s">
        <v>188</v>
      </c>
      <c r="AF31" s="531" t="s">
        <v>189</v>
      </c>
    </row>
    <row r="32" spans="1:32" ht="18" customHeight="1">
      <c r="A32" s="520"/>
      <c r="B32" s="489"/>
      <c r="C32" s="523"/>
      <c r="D32" s="523"/>
      <c r="E32" s="523"/>
      <c r="F32" s="523"/>
      <c r="G32" s="523"/>
      <c r="H32" s="523"/>
      <c r="I32" s="523"/>
      <c r="J32" s="523"/>
      <c r="K32" s="523"/>
      <c r="L32" s="490"/>
      <c r="M32" s="529"/>
      <c r="N32" s="530"/>
      <c r="O32" s="529"/>
      <c r="P32" s="530"/>
      <c r="Q32" s="529"/>
      <c r="R32" s="530"/>
      <c r="S32" s="529"/>
      <c r="T32" s="530"/>
      <c r="U32" s="529"/>
      <c r="V32" s="530"/>
      <c r="W32" s="529"/>
      <c r="X32" s="530"/>
      <c r="Y32" s="529"/>
      <c r="Z32" s="530"/>
      <c r="AA32" s="529"/>
      <c r="AB32" s="530"/>
      <c r="AC32" s="532"/>
      <c r="AD32" s="532"/>
      <c r="AE32" s="532"/>
      <c r="AF32" s="532"/>
    </row>
    <row r="33" spans="1:32" ht="12" customHeight="1">
      <c r="A33" s="63">
        <v>1</v>
      </c>
      <c r="B33" s="476">
        <v>2</v>
      </c>
      <c r="C33" s="476"/>
      <c r="D33" s="476"/>
      <c r="E33" s="476"/>
      <c r="F33" s="476"/>
      <c r="G33" s="476"/>
      <c r="H33" s="476"/>
      <c r="I33" s="476"/>
      <c r="J33" s="476"/>
      <c r="K33" s="476"/>
      <c r="L33" s="476"/>
      <c r="M33" s="525">
        <v>3</v>
      </c>
      <c r="N33" s="526"/>
      <c r="O33" s="525">
        <v>4</v>
      </c>
      <c r="P33" s="526"/>
      <c r="Q33" s="525">
        <v>5</v>
      </c>
      <c r="R33" s="526"/>
      <c r="S33" s="525">
        <v>9</v>
      </c>
      <c r="T33" s="526"/>
      <c r="U33" s="525">
        <v>7</v>
      </c>
      <c r="V33" s="526"/>
      <c r="W33" s="525">
        <v>8</v>
      </c>
      <c r="X33" s="526"/>
      <c r="Y33" s="525">
        <v>9</v>
      </c>
      <c r="Z33" s="526"/>
      <c r="AA33" s="525">
        <v>10</v>
      </c>
      <c r="AB33" s="526"/>
      <c r="AC33" s="130">
        <v>11</v>
      </c>
      <c r="AD33" s="130">
        <v>12</v>
      </c>
      <c r="AE33" s="130">
        <v>13</v>
      </c>
      <c r="AF33" s="130">
        <v>14</v>
      </c>
    </row>
    <row r="34" spans="1:32" ht="15" customHeight="1">
      <c r="A34" s="71"/>
      <c r="B34" s="466"/>
      <c r="C34" s="466"/>
      <c r="D34" s="466"/>
      <c r="E34" s="466"/>
      <c r="F34" s="466"/>
      <c r="G34" s="466"/>
      <c r="H34" s="466"/>
      <c r="I34" s="466"/>
      <c r="J34" s="466"/>
      <c r="K34" s="466"/>
      <c r="L34" s="466"/>
      <c r="M34" s="461"/>
      <c r="N34" s="462"/>
      <c r="O34" s="461"/>
      <c r="P34" s="462"/>
      <c r="Q34" s="458">
        <f t="shared" ref="Q34:Q39" si="1">O34-M34</f>
        <v>0</v>
      </c>
      <c r="R34" s="459"/>
      <c r="S34" s="455"/>
      <c r="T34" s="456"/>
      <c r="U34" s="461"/>
      <c r="V34" s="462"/>
      <c r="W34" s="461"/>
      <c r="X34" s="462"/>
      <c r="Y34" s="458">
        <f t="shared" ref="Y34:Y39" si="2">W34-U34</f>
        <v>0</v>
      </c>
      <c r="Z34" s="459"/>
      <c r="AA34" s="455"/>
      <c r="AB34" s="456"/>
      <c r="AC34" s="125"/>
      <c r="AD34" s="125"/>
      <c r="AE34" s="126">
        <f>AD34-AC34</f>
        <v>0</v>
      </c>
      <c r="AF34" s="131"/>
    </row>
    <row r="35" spans="1:32" ht="15" customHeight="1">
      <c r="A35" s="71"/>
      <c r="B35" s="466"/>
      <c r="C35" s="466"/>
      <c r="D35" s="466"/>
      <c r="E35" s="466"/>
      <c r="F35" s="466"/>
      <c r="G35" s="466"/>
      <c r="H35" s="466"/>
      <c r="I35" s="466"/>
      <c r="J35" s="466"/>
      <c r="K35" s="466"/>
      <c r="L35" s="466"/>
      <c r="M35" s="461"/>
      <c r="N35" s="462"/>
      <c r="O35" s="461"/>
      <c r="P35" s="462"/>
      <c r="Q35" s="458">
        <f t="shared" si="1"/>
        <v>0</v>
      </c>
      <c r="R35" s="459"/>
      <c r="S35" s="455"/>
      <c r="T35" s="456"/>
      <c r="U35" s="461"/>
      <c r="V35" s="462"/>
      <c r="W35" s="461"/>
      <c r="X35" s="462"/>
      <c r="Y35" s="458">
        <f t="shared" si="2"/>
        <v>0</v>
      </c>
      <c r="Z35" s="459"/>
      <c r="AA35" s="455"/>
      <c r="AB35" s="456"/>
      <c r="AC35" s="125"/>
      <c r="AD35" s="125"/>
      <c r="AE35" s="126">
        <f>AD35-AC35</f>
        <v>0</v>
      </c>
      <c r="AF35" s="131"/>
    </row>
    <row r="36" spans="1:32" ht="15" customHeight="1">
      <c r="A36" s="71"/>
      <c r="B36" s="466"/>
      <c r="C36" s="466"/>
      <c r="D36" s="466"/>
      <c r="E36" s="466"/>
      <c r="F36" s="466"/>
      <c r="G36" s="466"/>
      <c r="H36" s="466"/>
      <c r="I36" s="466"/>
      <c r="J36" s="466"/>
      <c r="K36" s="466"/>
      <c r="L36" s="466"/>
      <c r="M36" s="461"/>
      <c r="N36" s="462"/>
      <c r="O36" s="461"/>
      <c r="P36" s="462"/>
      <c r="Q36" s="458">
        <f t="shared" si="1"/>
        <v>0</v>
      </c>
      <c r="R36" s="459"/>
      <c r="S36" s="455"/>
      <c r="T36" s="456"/>
      <c r="U36" s="461"/>
      <c r="V36" s="462"/>
      <c r="W36" s="461"/>
      <c r="X36" s="462"/>
      <c r="Y36" s="458">
        <f t="shared" si="2"/>
        <v>0</v>
      </c>
      <c r="Z36" s="459"/>
      <c r="AA36" s="455"/>
      <c r="AB36" s="456"/>
      <c r="AC36" s="125"/>
      <c r="AD36" s="125"/>
      <c r="AE36" s="126">
        <f>AD36-AC36</f>
        <v>0</v>
      </c>
      <c r="AF36" s="131"/>
    </row>
    <row r="37" spans="1:32" ht="15" customHeight="1">
      <c r="A37" s="71"/>
      <c r="B37" s="466"/>
      <c r="C37" s="466"/>
      <c r="D37" s="466"/>
      <c r="E37" s="466"/>
      <c r="F37" s="466"/>
      <c r="G37" s="466"/>
      <c r="H37" s="466"/>
      <c r="I37" s="466"/>
      <c r="J37" s="466"/>
      <c r="K37" s="466"/>
      <c r="L37" s="466"/>
      <c r="M37" s="461"/>
      <c r="N37" s="462"/>
      <c r="O37" s="461"/>
      <c r="P37" s="462"/>
      <c r="Q37" s="458">
        <f t="shared" si="1"/>
        <v>0</v>
      </c>
      <c r="R37" s="459"/>
      <c r="S37" s="455"/>
      <c r="T37" s="456"/>
      <c r="U37" s="461"/>
      <c r="V37" s="462"/>
      <c r="W37" s="461"/>
      <c r="X37" s="462"/>
      <c r="Y37" s="458">
        <f t="shared" si="2"/>
        <v>0</v>
      </c>
      <c r="Z37" s="459"/>
      <c r="AA37" s="455"/>
      <c r="AB37" s="456"/>
      <c r="AC37" s="125"/>
      <c r="AD37" s="125"/>
      <c r="AE37" s="126">
        <f>AD37-AC37</f>
        <v>0</v>
      </c>
      <c r="AF37" s="131"/>
    </row>
    <row r="38" spans="1:32" ht="15" customHeight="1">
      <c r="A38" s="71"/>
      <c r="B38" s="466"/>
      <c r="C38" s="466"/>
      <c r="D38" s="466"/>
      <c r="E38" s="466"/>
      <c r="F38" s="466"/>
      <c r="G38" s="466"/>
      <c r="H38" s="466"/>
      <c r="I38" s="466"/>
      <c r="J38" s="466"/>
      <c r="K38" s="466"/>
      <c r="L38" s="466"/>
      <c r="M38" s="461"/>
      <c r="N38" s="462"/>
      <c r="O38" s="461"/>
      <c r="P38" s="462"/>
      <c r="Q38" s="458">
        <f t="shared" si="1"/>
        <v>0</v>
      </c>
      <c r="R38" s="459"/>
      <c r="S38" s="455"/>
      <c r="T38" s="456"/>
      <c r="U38" s="461"/>
      <c r="V38" s="462"/>
      <c r="W38" s="461"/>
      <c r="X38" s="462"/>
      <c r="Y38" s="458">
        <f t="shared" si="2"/>
        <v>0</v>
      </c>
      <c r="Z38" s="459"/>
      <c r="AA38" s="455"/>
      <c r="AB38" s="456"/>
      <c r="AC38" s="125"/>
      <c r="AD38" s="125"/>
      <c r="AE38" s="126">
        <f>AD38-AC38</f>
        <v>0</v>
      </c>
      <c r="AF38" s="131"/>
    </row>
    <row r="39" spans="1:32" ht="21" customHeight="1">
      <c r="A39" s="478" t="s">
        <v>47</v>
      </c>
      <c r="B39" s="479"/>
      <c r="C39" s="479"/>
      <c r="D39" s="479"/>
      <c r="E39" s="479"/>
      <c r="F39" s="479"/>
      <c r="G39" s="479"/>
      <c r="H39" s="479"/>
      <c r="I39" s="479"/>
      <c r="J39" s="479"/>
      <c r="K39" s="479"/>
      <c r="L39" s="480"/>
      <c r="M39" s="458">
        <f>SUM(M34:M38)</f>
        <v>0</v>
      </c>
      <c r="N39" s="459"/>
      <c r="O39" s="458">
        <f>SUM(O34:O38)</f>
        <v>0</v>
      </c>
      <c r="P39" s="459"/>
      <c r="Q39" s="458">
        <f t="shared" si="1"/>
        <v>0</v>
      </c>
      <c r="R39" s="459"/>
      <c r="S39" s="455"/>
      <c r="T39" s="456"/>
      <c r="U39" s="458">
        <f>SUM(U34:U38)</f>
        <v>0</v>
      </c>
      <c r="V39" s="459"/>
      <c r="W39" s="458">
        <f>SUM(W34:W38)</f>
        <v>0</v>
      </c>
      <c r="X39" s="459"/>
      <c r="Y39" s="458">
        <f t="shared" si="2"/>
        <v>0</v>
      </c>
      <c r="Z39" s="459"/>
      <c r="AA39" s="455"/>
      <c r="AB39" s="456"/>
      <c r="AC39" s="126">
        <f>SUM(AC34:AC38)</f>
        <v>0</v>
      </c>
      <c r="AD39" s="126">
        <f>SUM(AD34:AD38)</f>
        <v>0</v>
      </c>
      <c r="AE39" s="126">
        <f>SUM(AE34:AE38)</f>
        <v>0</v>
      </c>
      <c r="AF39" s="131"/>
    </row>
    <row r="40" spans="1:32" ht="14.25" customHeight="1">
      <c r="A40" s="478" t="s">
        <v>48</v>
      </c>
      <c r="B40" s="479"/>
      <c r="C40" s="479"/>
      <c r="D40" s="479"/>
      <c r="E40" s="479"/>
      <c r="F40" s="479"/>
      <c r="G40" s="479"/>
      <c r="H40" s="479"/>
      <c r="I40" s="479"/>
      <c r="J40" s="479"/>
      <c r="K40" s="479"/>
      <c r="L40" s="480"/>
      <c r="M40" s="455"/>
      <c r="N40" s="456"/>
      <c r="O40" s="455"/>
      <c r="P40" s="456"/>
      <c r="Q40" s="455"/>
      <c r="R40" s="456"/>
      <c r="S40" s="539"/>
      <c r="T40" s="540"/>
      <c r="U40" s="455"/>
      <c r="V40" s="456"/>
      <c r="W40" s="455"/>
      <c r="X40" s="456"/>
      <c r="Y40" s="455"/>
      <c r="Z40" s="456"/>
      <c r="AA40" s="539"/>
      <c r="AB40" s="540"/>
      <c r="AC40" s="131"/>
      <c r="AD40" s="131"/>
      <c r="AE40" s="132"/>
      <c r="AF40" s="132"/>
    </row>
    <row r="41" spans="1:32" ht="15" customHeight="1">
      <c r="A41" s="133"/>
      <c r="B41" s="133"/>
      <c r="C41" s="133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518" t="s">
        <v>43</v>
      </c>
      <c r="B42" s="487" t="s">
        <v>170</v>
      </c>
      <c r="C42" s="521"/>
      <c r="D42" s="521"/>
      <c r="E42" s="521"/>
      <c r="F42" s="521"/>
      <c r="G42" s="521"/>
      <c r="H42" s="521"/>
      <c r="I42" s="521"/>
      <c r="J42" s="521"/>
      <c r="K42" s="521"/>
      <c r="L42" s="488"/>
      <c r="M42" s="467" t="s">
        <v>270</v>
      </c>
      <c r="N42" s="468"/>
      <c r="O42" s="468"/>
      <c r="P42" s="468"/>
      <c r="Q42" s="468"/>
      <c r="R42" s="468"/>
      <c r="S42" s="468"/>
      <c r="T42" s="469"/>
      <c r="U42" s="467" t="s">
        <v>90</v>
      </c>
      <c r="V42" s="468"/>
      <c r="W42" s="468"/>
      <c r="X42" s="468"/>
      <c r="Y42" s="468"/>
      <c r="Z42" s="468"/>
      <c r="AA42" s="468"/>
      <c r="AB42" s="469"/>
      <c r="AC42" s="467" t="s">
        <v>271</v>
      </c>
      <c r="AD42" s="468"/>
      <c r="AE42" s="468"/>
      <c r="AF42" s="469"/>
    </row>
    <row r="43" spans="1:32" ht="15.75" customHeight="1">
      <c r="A43" s="519"/>
      <c r="B43" s="502"/>
      <c r="C43" s="522"/>
      <c r="D43" s="522"/>
      <c r="E43" s="522"/>
      <c r="F43" s="522"/>
      <c r="G43" s="522"/>
      <c r="H43" s="522"/>
      <c r="I43" s="522"/>
      <c r="J43" s="522"/>
      <c r="K43" s="522"/>
      <c r="L43" s="503"/>
      <c r="M43" s="527" t="s">
        <v>168</v>
      </c>
      <c r="N43" s="528"/>
      <c r="O43" s="527" t="s">
        <v>169</v>
      </c>
      <c r="P43" s="528"/>
      <c r="Q43" s="527" t="s">
        <v>188</v>
      </c>
      <c r="R43" s="528"/>
      <c r="S43" s="527" t="s">
        <v>189</v>
      </c>
      <c r="T43" s="528"/>
      <c r="U43" s="527" t="s">
        <v>168</v>
      </c>
      <c r="V43" s="528"/>
      <c r="W43" s="527" t="s">
        <v>169</v>
      </c>
      <c r="X43" s="528"/>
      <c r="Y43" s="527" t="s">
        <v>188</v>
      </c>
      <c r="Z43" s="528"/>
      <c r="AA43" s="527" t="s">
        <v>189</v>
      </c>
      <c r="AB43" s="528"/>
      <c r="AC43" s="531" t="s">
        <v>168</v>
      </c>
      <c r="AD43" s="531" t="s">
        <v>169</v>
      </c>
      <c r="AE43" s="531" t="s">
        <v>188</v>
      </c>
      <c r="AF43" s="531" t="s">
        <v>189</v>
      </c>
    </row>
    <row r="44" spans="1:32" ht="25.5" customHeight="1">
      <c r="A44" s="519"/>
      <c r="B44" s="502"/>
      <c r="C44" s="522"/>
      <c r="D44" s="522"/>
      <c r="E44" s="522"/>
      <c r="F44" s="522"/>
      <c r="G44" s="522"/>
      <c r="H44" s="522"/>
      <c r="I44" s="522"/>
      <c r="J44" s="522"/>
      <c r="K44" s="522"/>
      <c r="L44" s="503"/>
      <c r="M44" s="529"/>
      <c r="N44" s="530"/>
      <c r="O44" s="529"/>
      <c r="P44" s="530"/>
      <c r="Q44" s="529"/>
      <c r="R44" s="530"/>
      <c r="S44" s="529"/>
      <c r="T44" s="530"/>
      <c r="U44" s="529"/>
      <c r="V44" s="530"/>
      <c r="W44" s="529"/>
      <c r="X44" s="530"/>
      <c r="Y44" s="529"/>
      <c r="Z44" s="530"/>
      <c r="AA44" s="529"/>
      <c r="AB44" s="530"/>
      <c r="AC44" s="532"/>
      <c r="AD44" s="532"/>
      <c r="AE44" s="532"/>
      <c r="AF44" s="532"/>
    </row>
    <row r="45" spans="1:32" ht="12" customHeight="1">
      <c r="A45" s="63">
        <v>1</v>
      </c>
      <c r="B45" s="476">
        <v>2</v>
      </c>
      <c r="C45" s="476"/>
      <c r="D45" s="476"/>
      <c r="E45" s="476"/>
      <c r="F45" s="476"/>
      <c r="G45" s="476"/>
      <c r="H45" s="476"/>
      <c r="I45" s="476"/>
      <c r="J45" s="476"/>
      <c r="K45" s="476"/>
      <c r="L45" s="476"/>
      <c r="M45" s="525">
        <v>15</v>
      </c>
      <c r="N45" s="526"/>
      <c r="O45" s="525">
        <v>16</v>
      </c>
      <c r="P45" s="526"/>
      <c r="Q45" s="525">
        <v>17</v>
      </c>
      <c r="R45" s="526"/>
      <c r="S45" s="525">
        <v>18</v>
      </c>
      <c r="T45" s="526"/>
      <c r="U45" s="525">
        <v>19</v>
      </c>
      <c r="V45" s="526"/>
      <c r="W45" s="525">
        <v>20</v>
      </c>
      <c r="X45" s="526"/>
      <c r="Y45" s="525">
        <v>21</v>
      </c>
      <c r="Z45" s="526"/>
      <c r="AA45" s="525">
        <v>22</v>
      </c>
      <c r="AB45" s="526"/>
      <c r="AC45" s="130">
        <v>23</v>
      </c>
      <c r="AD45" s="130">
        <v>24</v>
      </c>
      <c r="AE45" s="130">
        <v>25</v>
      </c>
      <c r="AF45" s="130">
        <v>26</v>
      </c>
    </row>
    <row r="46" spans="1:32" ht="15" customHeight="1">
      <c r="A46" s="71"/>
      <c r="B46" s="466"/>
      <c r="C46" s="466"/>
      <c r="D46" s="466"/>
      <c r="E46" s="466"/>
      <c r="F46" s="466"/>
      <c r="G46" s="466"/>
      <c r="H46" s="466"/>
      <c r="I46" s="466"/>
      <c r="J46" s="466"/>
      <c r="K46" s="466"/>
      <c r="L46" s="466"/>
      <c r="M46" s="461"/>
      <c r="N46" s="462"/>
      <c r="O46" s="461"/>
      <c r="P46" s="462"/>
      <c r="Q46" s="458">
        <f t="shared" ref="Q46:Q51" si="3">O46-M46</f>
        <v>0</v>
      </c>
      <c r="R46" s="459"/>
      <c r="S46" s="455"/>
      <c r="T46" s="456"/>
      <c r="U46" s="461"/>
      <c r="V46" s="462"/>
      <c r="W46" s="461"/>
      <c r="X46" s="462"/>
      <c r="Y46" s="458">
        <f t="shared" ref="Y46:Y51" si="4">W46-U46</f>
        <v>0</v>
      </c>
      <c r="Z46" s="459"/>
      <c r="AA46" s="455"/>
      <c r="AB46" s="456"/>
      <c r="AC46" s="126">
        <f>M34+U34+AC34+M46+U46</f>
        <v>0</v>
      </c>
      <c r="AD46" s="126">
        <f>O34+W34+AD34+O46+W46</f>
        <v>0</v>
      </c>
      <c r="AE46" s="126">
        <f>AD46-AC46</f>
        <v>0</v>
      </c>
      <c r="AF46" s="131"/>
    </row>
    <row r="47" spans="1:32" ht="15" customHeight="1">
      <c r="A47" s="71"/>
      <c r="B47" s="466"/>
      <c r="C47" s="466"/>
      <c r="D47" s="466"/>
      <c r="E47" s="466"/>
      <c r="F47" s="466"/>
      <c r="G47" s="466"/>
      <c r="H47" s="466"/>
      <c r="I47" s="466"/>
      <c r="J47" s="466"/>
      <c r="K47" s="466"/>
      <c r="L47" s="466"/>
      <c r="M47" s="461"/>
      <c r="N47" s="462"/>
      <c r="O47" s="461"/>
      <c r="P47" s="462"/>
      <c r="Q47" s="458">
        <f t="shared" si="3"/>
        <v>0</v>
      </c>
      <c r="R47" s="459"/>
      <c r="S47" s="455"/>
      <c r="T47" s="456"/>
      <c r="U47" s="461"/>
      <c r="V47" s="462"/>
      <c r="W47" s="461"/>
      <c r="X47" s="462"/>
      <c r="Y47" s="458">
        <f t="shared" si="4"/>
        <v>0</v>
      </c>
      <c r="Z47" s="459"/>
      <c r="AA47" s="455"/>
      <c r="AB47" s="456"/>
      <c r="AC47" s="126">
        <f>M35+U35+AC35+M47+U47</f>
        <v>0</v>
      </c>
      <c r="AD47" s="126">
        <f>O35+W35+AD35+O47+W47</f>
        <v>0</v>
      </c>
      <c r="AE47" s="126">
        <f>AD47-AC47</f>
        <v>0</v>
      </c>
      <c r="AF47" s="131"/>
    </row>
    <row r="48" spans="1:32" ht="15" customHeight="1">
      <c r="A48" s="71"/>
      <c r="B48" s="466"/>
      <c r="C48" s="466"/>
      <c r="D48" s="466"/>
      <c r="E48" s="466"/>
      <c r="F48" s="466"/>
      <c r="G48" s="466"/>
      <c r="H48" s="466"/>
      <c r="I48" s="466"/>
      <c r="J48" s="466"/>
      <c r="K48" s="466"/>
      <c r="L48" s="466"/>
      <c r="M48" s="461"/>
      <c r="N48" s="462"/>
      <c r="O48" s="461"/>
      <c r="P48" s="462"/>
      <c r="Q48" s="458">
        <f t="shared" si="3"/>
        <v>0</v>
      </c>
      <c r="R48" s="459"/>
      <c r="S48" s="455"/>
      <c r="T48" s="456"/>
      <c r="U48" s="461"/>
      <c r="V48" s="462"/>
      <c r="W48" s="461"/>
      <c r="X48" s="462"/>
      <c r="Y48" s="458">
        <f t="shared" si="4"/>
        <v>0</v>
      </c>
      <c r="Z48" s="459"/>
      <c r="AA48" s="455"/>
      <c r="AB48" s="456"/>
      <c r="AC48" s="126">
        <f>M36+U36+AC36+M48+U48</f>
        <v>0</v>
      </c>
      <c r="AD48" s="126">
        <f>O36+W36+AD36+O48+W48</f>
        <v>0</v>
      </c>
      <c r="AE48" s="126">
        <f>AD48-AC48</f>
        <v>0</v>
      </c>
      <c r="AF48" s="131"/>
    </row>
    <row r="49" spans="1:32" ht="15" customHeight="1">
      <c r="A49" s="71"/>
      <c r="B49" s="466"/>
      <c r="C49" s="466"/>
      <c r="D49" s="466"/>
      <c r="E49" s="466"/>
      <c r="F49" s="466"/>
      <c r="G49" s="466"/>
      <c r="H49" s="466"/>
      <c r="I49" s="466"/>
      <c r="J49" s="466"/>
      <c r="K49" s="466"/>
      <c r="L49" s="466"/>
      <c r="M49" s="461"/>
      <c r="N49" s="462"/>
      <c r="O49" s="461"/>
      <c r="P49" s="462"/>
      <c r="Q49" s="458">
        <f t="shared" si="3"/>
        <v>0</v>
      </c>
      <c r="R49" s="459"/>
      <c r="S49" s="455"/>
      <c r="T49" s="456"/>
      <c r="U49" s="461"/>
      <c r="V49" s="462"/>
      <c r="W49" s="461"/>
      <c r="X49" s="462"/>
      <c r="Y49" s="458">
        <f t="shared" si="4"/>
        <v>0</v>
      </c>
      <c r="Z49" s="459"/>
      <c r="AA49" s="455"/>
      <c r="AB49" s="456"/>
      <c r="AC49" s="126">
        <f>M37+U37+AC37+M49+U49</f>
        <v>0</v>
      </c>
      <c r="AD49" s="126">
        <f>O37+W37+AD37+O49+W49</f>
        <v>0</v>
      </c>
      <c r="AE49" s="126">
        <f>AD49-AC49</f>
        <v>0</v>
      </c>
      <c r="AF49" s="131"/>
    </row>
    <row r="50" spans="1:32" ht="15" customHeight="1">
      <c r="A50" s="71"/>
      <c r="B50" s="466"/>
      <c r="C50" s="466"/>
      <c r="D50" s="466"/>
      <c r="E50" s="466"/>
      <c r="F50" s="466"/>
      <c r="G50" s="466"/>
      <c r="H50" s="466"/>
      <c r="I50" s="466"/>
      <c r="J50" s="466"/>
      <c r="K50" s="466"/>
      <c r="L50" s="466"/>
      <c r="M50" s="461"/>
      <c r="N50" s="462"/>
      <c r="O50" s="461"/>
      <c r="P50" s="462"/>
      <c r="Q50" s="458">
        <f t="shared" si="3"/>
        <v>0</v>
      </c>
      <c r="R50" s="459"/>
      <c r="S50" s="455"/>
      <c r="T50" s="456"/>
      <c r="U50" s="461"/>
      <c r="V50" s="462"/>
      <c r="W50" s="461"/>
      <c r="X50" s="462"/>
      <c r="Y50" s="458">
        <f t="shared" si="4"/>
        <v>0</v>
      </c>
      <c r="Z50" s="459"/>
      <c r="AA50" s="455"/>
      <c r="AB50" s="456"/>
      <c r="AC50" s="126">
        <f>M38+U38+AC38+M50+U50</f>
        <v>0</v>
      </c>
      <c r="AD50" s="126">
        <f>O38+W38+AD38+O50+W50</f>
        <v>0</v>
      </c>
      <c r="AE50" s="126">
        <f>AD50-AC50</f>
        <v>0</v>
      </c>
      <c r="AF50" s="131"/>
    </row>
    <row r="51" spans="1:32" ht="18" customHeight="1">
      <c r="A51" s="478" t="s">
        <v>47</v>
      </c>
      <c r="B51" s="479"/>
      <c r="C51" s="479"/>
      <c r="D51" s="479"/>
      <c r="E51" s="479"/>
      <c r="F51" s="479"/>
      <c r="G51" s="479"/>
      <c r="H51" s="479"/>
      <c r="I51" s="479"/>
      <c r="J51" s="479"/>
      <c r="K51" s="479"/>
      <c r="L51" s="480"/>
      <c r="M51" s="458">
        <f>SUM(M46:M50)</f>
        <v>0</v>
      </c>
      <c r="N51" s="459"/>
      <c r="O51" s="458">
        <f>SUM(O46:O50)</f>
        <v>0</v>
      </c>
      <c r="P51" s="459"/>
      <c r="Q51" s="458">
        <f t="shared" si="3"/>
        <v>0</v>
      </c>
      <c r="R51" s="459"/>
      <c r="S51" s="455"/>
      <c r="T51" s="456"/>
      <c r="U51" s="458">
        <f>SUM(U46:U50)</f>
        <v>0</v>
      </c>
      <c r="V51" s="459"/>
      <c r="W51" s="458">
        <f>SUM(W46:W50)</f>
        <v>0</v>
      </c>
      <c r="X51" s="459"/>
      <c r="Y51" s="458">
        <f t="shared" si="4"/>
        <v>0</v>
      </c>
      <c r="Z51" s="459"/>
      <c r="AA51" s="455"/>
      <c r="AB51" s="456"/>
      <c r="AC51" s="126">
        <f>SUM(AC46:AC50)</f>
        <v>0</v>
      </c>
      <c r="AD51" s="126">
        <f>SUM(AD46:AD50)</f>
        <v>0</v>
      </c>
      <c r="AE51" s="126">
        <f>SUM(AE46:AE50)</f>
        <v>0</v>
      </c>
      <c r="AF51" s="131"/>
    </row>
    <row r="52" spans="1:32" ht="15" customHeight="1">
      <c r="A52" s="478" t="s">
        <v>48</v>
      </c>
      <c r="B52" s="479"/>
      <c r="C52" s="479"/>
      <c r="D52" s="479"/>
      <c r="E52" s="479"/>
      <c r="F52" s="479"/>
      <c r="G52" s="479"/>
      <c r="H52" s="479"/>
      <c r="I52" s="479"/>
      <c r="J52" s="479"/>
      <c r="K52" s="479"/>
      <c r="L52" s="480"/>
      <c r="M52" s="455"/>
      <c r="N52" s="456"/>
      <c r="O52" s="455"/>
      <c r="P52" s="456"/>
      <c r="Q52" s="455"/>
      <c r="R52" s="456"/>
      <c r="S52" s="539"/>
      <c r="T52" s="540"/>
      <c r="U52" s="455"/>
      <c r="V52" s="456"/>
      <c r="W52" s="455"/>
      <c r="X52" s="456"/>
      <c r="Y52" s="455"/>
      <c r="Z52" s="456"/>
      <c r="AA52" s="539"/>
      <c r="AB52" s="540"/>
      <c r="AC52" s="131"/>
      <c r="AD52" s="131"/>
      <c r="AE52" s="132"/>
      <c r="AF52" s="132"/>
    </row>
    <row r="53" spans="1:32" ht="5.25" customHeight="1">
      <c r="A53" s="133"/>
      <c r="B53" s="133"/>
      <c r="C53" s="133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19"/>
      <c r="B54" s="119"/>
      <c r="C54" s="119" t="s">
        <v>279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</row>
    <row r="55" spans="1:32" s="56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35"/>
      <c r="L55" s="16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538" t="s">
        <v>164</v>
      </c>
      <c r="AE55" s="538"/>
      <c r="AF55" s="538"/>
    </row>
    <row r="56" spans="1:32" s="57" customFormat="1" ht="17.25" customHeight="1">
      <c r="A56" s="475" t="s">
        <v>147</v>
      </c>
      <c r="B56" s="413" t="s">
        <v>229</v>
      </c>
      <c r="C56" s="368"/>
      <c r="D56" s="419" t="s">
        <v>232</v>
      </c>
      <c r="E56" s="419"/>
      <c r="F56" s="419" t="s">
        <v>148</v>
      </c>
      <c r="G56" s="419"/>
      <c r="H56" s="419" t="s">
        <v>476</v>
      </c>
      <c r="I56" s="419"/>
      <c r="J56" s="419" t="s">
        <v>478</v>
      </c>
      <c r="K56" s="419"/>
      <c r="L56" s="477" t="s">
        <v>477</v>
      </c>
      <c r="M56" s="477"/>
      <c r="N56" s="477"/>
      <c r="O56" s="477"/>
      <c r="P56" s="477"/>
      <c r="Q56" s="477"/>
      <c r="R56" s="477"/>
      <c r="S56" s="477"/>
      <c r="T56" s="477"/>
      <c r="U56" s="477"/>
      <c r="V56" s="338" t="s">
        <v>230</v>
      </c>
      <c r="W56" s="338"/>
      <c r="X56" s="338"/>
      <c r="Y56" s="338"/>
      <c r="Z56" s="338"/>
      <c r="AA56" s="413" t="s">
        <v>231</v>
      </c>
      <c r="AB56" s="414"/>
      <c r="AC56" s="414"/>
      <c r="AD56" s="414"/>
      <c r="AE56" s="414"/>
      <c r="AF56" s="368"/>
    </row>
    <row r="57" spans="1:32" s="57" customFormat="1" ht="24.75" customHeight="1">
      <c r="A57" s="475"/>
      <c r="B57" s="516"/>
      <c r="C57" s="517"/>
      <c r="D57" s="419"/>
      <c r="E57" s="419"/>
      <c r="F57" s="419"/>
      <c r="G57" s="419"/>
      <c r="H57" s="419"/>
      <c r="I57" s="419"/>
      <c r="J57" s="419"/>
      <c r="K57" s="419"/>
      <c r="L57" s="419" t="s">
        <v>206</v>
      </c>
      <c r="M57" s="419"/>
      <c r="N57" s="338" t="s">
        <v>460</v>
      </c>
      <c r="O57" s="338"/>
      <c r="P57" s="419" t="s">
        <v>211</v>
      </c>
      <c r="Q57" s="419"/>
      <c r="R57" s="419"/>
      <c r="S57" s="419"/>
      <c r="T57" s="419"/>
      <c r="U57" s="419"/>
      <c r="V57" s="338"/>
      <c r="W57" s="338"/>
      <c r="X57" s="338"/>
      <c r="Y57" s="338"/>
      <c r="Z57" s="338"/>
      <c r="AA57" s="516"/>
      <c r="AB57" s="534"/>
      <c r="AC57" s="534"/>
      <c r="AD57" s="534"/>
      <c r="AE57" s="534"/>
      <c r="AF57" s="517"/>
    </row>
    <row r="58" spans="1:32" s="58" customFormat="1" ht="85.5" customHeight="1">
      <c r="A58" s="475"/>
      <c r="B58" s="415"/>
      <c r="C58" s="369"/>
      <c r="D58" s="419"/>
      <c r="E58" s="419"/>
      <c r="F58" s="419"/>
      <c r="G58" s="419"/>
      <c r="H58" s="419"/>
      <c r="I58" s="419"/>
      <c r="J58" s="419"/>
      <c r="K58" s="419"/>
      <c r="L58" s="419"/>
      <c r="M58" s="419"/>
      <c r="N58" s="338"/>
      <c r="O58" s="338"/>
      <c r="P58" s="419" t="s">
        <v>207</v>
      </c>
      <c r="Q58" s="419"/>
      <c r="R58" s="419" t="s">
        <v>208</v>
      </c>
      <c r="S58" s="419"/>
      <c r="T58" s="419" t="s">
        <v>209</v>
      </c>
      <c r="U58" s="419"/>
      <c r="V58" s="338"/>
      <c r="W58" s="338"/>
      <c r="X58" s="338"/>
      <c r="Y58" s="338"/>
      <c r="Z58" s="338"/>
      <c r="AA58" s="415"/>
      <c r="AB58" s="416"/>
      <c r="AC58" s="416"/>
      <c r="AD58" s="416"/>
      <c r="AE58" s="416"/>
      <c r="AF58" s="369"/>
    </row>
    <row r="59" spans="1:32" s="57" customFormat="1" ht="12" customHeight="1">
      <c r="A59" s="136">
        <v>1</v>
      </c>
      <c r="B59" s="420">
        <v>2</v>
      </c>
      <c r="C59" s="422"/>
      <c r="D59" s="419">
        <v>3</v>
      </c>
      <c r="E59" s="419"/>
      <c r="F59" s="419">
        <v>4</v>
      </c>
      <c r="G59" s="419"/>
      <c r="H59" s="419">
        <v>5</v>
      </c>
      <c r="I59" s="419"/>
      <c r="J59" s="419">
        <v>6</v>
      </c>
      <c r="K59" s="419"/>
      <c r="L59" s="420">
        <v>7</v>
      </c>
      <c r="M59" s="422"/>
      <c r="N59" s="420">
        <v>8</v>
      </c>
      <c r="O59" s="422"/>
      <c r="P59" s="419">
        <v>9</v>
      </c>
      <c r="Q59" s="419"/>
      <c r="R59" s="475">
        <v>10</v>
      </c>
      <c r="S59" s="475"/>
      <c r="T59" s="419">
        <v>11</v>
      </c>
      <c r="U59" s="419"/>
      <c r="V59" s="420">
        <v>12</v>
      </c>
      <c r="W59" s="421"/>
      <c r="X59" s="421"/>
      <c r="Y59" s="421"/>
      <c r="Z59" s="422"/>
      <c r="AA59" s="419">
        <v>13</v>
      </c>
      <c r="AB59" s="419"/>
      <c r="AC59" s="419"/>
      <c r="AD59" s="419"/>
      <c r="AE59" s="419"/>
      <c r="AF59" s="419"/>
    </row>
    <row r="60" spans="1:32" s="57" customFormat="1" ht="20.100000000000001" customHeight="1">
      <c r="A60" s="137"/>
      <c r="B60" s="514"/>
      <c r="C60" s="515"/>
      <c r="D60" s="464"/>
      <c r="E60" s="464"/>
      <c r="F60" s="474"/>
      <c r="G60" s="474"/>
      <c r="H60" s="474"/>
      <c r="I60" s="474"/>
      <c r="J60" s="474"/>
      <c r="K60" s="474"/>
      <c r="L60" s="474"/>
      <c r="M60" s="474"/>
      <c r="N60" s="458">
        <f>SUM(P60,R60,T60)</f>
        <v>0</v>
      </c>
      <c r="O60" s="459"/>
      <c r="P60" s="474"/>
      <c r="Q60" s="474"/>
      <c r="R60" s="474"/>
      <c r="S60" s="474"/>
      <c r="T60" s="474"/>
      <c r="U60" s="474"/>
      <c r="V60" s="471"/>
      <c r="W60" s="472"/>
      <c r="X60" s="472"/>
      <c r="Y60" s="472"/>
      <c r="Z60" s="473"/>
      <c r="AA60" s="533"/>
      <c r="AB60" s="533"/>
      <c r="AC60" s="533"/>
      <c r="AD60" s="533"/>
      <c r="AE60" s="533"/>
      <c r="AF60" s="533"/>
    </row>
    <row r="61" spans="1:32" s="57" customFormat="1" ht="20.100000000000001" customHeight="1">
      <c r="A61" s="137"/>
      <c r="B61" s="514"/>
      <c r="C61" s="515"/>
      <c r="D61" s="464"/>
      <c r="E61" s="464"/>
      <c r="F61" s="474"/>
      <c r="G61" s="474"/>
      <c r="H61" s="474"/>
      <c r="I61" s="474"/>
      <c r="J61" s="474"/>
      <c r="K61" s="474"/>
      <c r="L61" s="474"/>
      <c r="M61" s="474"/>
      <c r="N61" s="458">
        <f>SUM(P61,R61,T61)</f>
        <v>0</v>
      </c>
      <c r="O61" s="459"/>
      <c r="P61" s="474"/>
      <c r="Q61" s="474"/>
      <c r="R61" s="474"/>
      <c r="S61" s="474"/>
      <c r="T61" s="474"/>
      <c r="U61" s="474"/>
      <c r="V61" s="471"/>
      <c r="W61" s="472"/>
      <c r="X61" s="472"/>
      <c r="Y61" s="472"/>
      <c r="Z61" s="473"/>
      <c r="AA61" s="533"/>
      <c r="AB61" s="533"/>
      <c r="AC61" s="533"/>
      <c r="AD61" s="533"/>
      <c r="AE61" s="533"/>
      <c r="AF61" s="533"/>
    </row>
    <row r="62" spans="1:32" s="57" customFormat="1" ht="20.100000000000001" customHeight="1">
      <c r="A62" s="137"/>
      <c r="B62" s="514"/>
      <c r="C62" s="515"/>
      <c r="D62" s="464"/>
      <c r="E62" s="464"/>
      <c r="F62" s="474"/>
      <c r="G62" s="474"/>
      <c r="H62" s="474"/>
      <c r="I62" s="474"/>
      <c r="J62" s="474"/>
      <c r="K62" s="474"/>
      <c r="L62" s="474"/>
      <c r="M62" s="474"/>
      <c r="N62" s="458">
        <f>SUM(P62,R62,T62)</f>
        <v>0</v>
      </c>
      <c r="O62" s="459"/>
      <c r="P62" s="474"/>
      <c r="Q62" s="474"/>
      <c r="R62" s="474"/>
      <c r="S62" s="474"/>
      <c r="T62" s="474"/>
      <c r="U62" s="474"/>
      <c r="V62" s="471"/>
      <c r="W62" s="472"/>
      <c r="X62" s="472"/>
      <c r="Y62" s="472"/>
      <c r="Z62" s="473"/>
      <c r="AA62" s="533"/>
      <c r="AB62" s="533"/>
      <c r="AC62" s="533"/>
      <c r="AD62" s="533"/>
      <c r="AE62" s="533"/>
      <c r="AF62" s="533"/>
    </row>
    <row r="63" spans="1:32" s="57" customFormat="1" ht="20.100000000000001" customHeight="1">
      <c r="A63" s="137"/>
      <c r="B63" s="514"/>
      <c r="C63" s="515"/>
      <c r="D63" s="464"/>
      <c r="E63" s="464"/>
      <c r="F63" s="474"/>
      <c r="G63" s="474"/>
      <c r="H63" s="474"/>
      <c r="I63" s="474"/>
      <c r="J63" s="474"/>
      <c r="K63" s="474"/>
      <c r="L63" s="474"/>
      <c r="M63" s="474"/>
      <c r="N63" s="458">
        <f>SUM(P63,R63,T63)</f>
        <v>0</v>
      </c>
      <c r="O63" s="459"/>
      <c r="P63" s="474"/>
      <c r="Q63" s="474"/>
      <c r="R63" s="474"/>
      <c r="S63" s="474"/>
      <c r="T63" s="474"/>
      <c r="U63" s="474"/>
      <c r="V63" s="471"/>
      <c r="W63" s="472"/>
      <c r="X63" s="472"/>
      <c r="Y63" s="472"/>
      <c r="Z63" s="473"/>
      <c r="AA63" s="533"/>
      <c r="AB63" s="533"/>
      <c r="AC63" s="533"/>
      <c r="AD63" s="533"/>
      <c r="AE63" s="533"/>
      <c r="AF63" s="533"/>
    </row>
    <row r="64" spans="1:32" s="57" customFormat="1" ht="20.100000000000001" customHeight="1">
      <c r="A64" s="137"/>
      <c r="B64" s="514"/>
      <c r="C64" s="515"/>
      <c r="D64" s="464"/>
      <c r="E64" s="464"/>
      <c r="F64" s="474"/>
      <c r="G64" s="474"/>
      <c r="H64" s="474"/>
      <c r="I64" s="474"/>
      <c r="J64" s="474"/>
      <c r="K64" s="474"/>
      <c r="L64" s="474"/>
      <c r="M64" s="474"/>
      <c r="N64" s="458">
        <f>SUM(P64,R64,T64)</f>
        <v>0</v>
      </c>
      <c r="O64" s="459"/>
      <c r="P64" s="474"/>
      <c r="Q64" s="474"/>
      <c r="R64" s="474"/>
      <c r="S64" s="474"/>
      <c r="T64" s="474"/>
      <c r="U64" s="474"/>
      <c r="V64" s="471"/>
      <c r="W64" s="472"/>
      <c r="X64" s="472"/>
      <c r="Y64" s="472"/>
      <c r="Z64" s="473"/>
      <c r="AA64" s="533"/>
      <c r="AB64" s="533"/>
      <c r="AC64" s="533"/>
      <c r="AD64" s="533"/>
      <c r="AE64" s="533"/>
      <c r="AF64" s="533"/>
    </row>
    <row r="65" spans="1:32" s="57" customFormat="1" ht="21" customHeight="1">
      <c r="A65" s="535" t="s">
        <v>47</v>
      </c>
      <c r="B65" s="536"/>
      <c r="C65" s="536"/>
      <c r="D65" s="536"/>
      <c r="E65" s="537"/>
      <c r="F65" s="470">
        <f>SUM(F60:G64)</f>
        <v>0</v>
      </c>
      <c r="G65" s="470"/>
      <c r="H65" s="470">
        <f>SUM(H60:I64)</f>
        <v>0</v>
      </c>
      <c r="I65" s="470"/>
      <c r="J65" s="470">
        <f>SUM(J60:K64)</f>
        <v>0</v>
      </c>
      <c r="K65" s="470"/>
      <c r="L65" s="470">
        <f>SUM(L60:M64)</f>
        <v>0</v>
      </c>
      <c r="M65" s="470"/>
      <c r="N65" s="470">
        <f>SUM(N60:O64)</f>
        <v>0</v>
      </c>
      <c r="O65" s="470"/>
      <c r="P65" s="470">
        <f>SUM(P60:Q64)</f>
        <v>0</v>
      </c>
      <c r="Q65" s="470"/>
      <c r="R65" s="470">
        <f>SUM(R60:S64)</f>
        <v>0</v>
      </c>
      <c r="S65" s="470"/>
      <c r="T65" s="470">
        <f>SUM(T60:U64)</f>
        <v>0</v>
      </c>
      <c r="U65" s="470"/>
      <c r="V65" s="471"/>
      <c r="W65" s="472"/>
      <c r="X65" s="472"/>
      <c r="Y65" s="472"/>
      <c r="Z65" s="473"/>
      <c r="AA65" s="533"/>
      <c r="AB65" s="533"/>
      <c r="AC65" s="533"/>
      <c r="AD65" s="533"/>
      <c r="AE65" s="533"/>
      <c r="AF65" s="533"/>
    </row>
    <row r="66" spans="1:32" s="57" customFormat="1" ht="7.5" customHeight="1">
      <c r="A66" s="146"/>
      <c r="B66" s="146"/>
      <c r="C66" s="146"/>
      <c r="D66" s="146"/>
      <c r="E66" s="146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7"/>
      <c r="W66" s="147"/>
      <c r="X66" s="147"/>
      <c r="Y66" s="147"/>
      <c r="Z66" s="147"/>
      <c r="AA66" s="123"/>
      <c r="AB66" s="123"/>
      <c r="AC66" s="123"/>
      <c r="AD66" s="123"/>
      <c r="AE66" s="123"/>
      <c r="AF66" s="123"/>
    </row>
    <row r="67" spans="1:32" s="57" customFormat="1" ht="19.5" customHeight="1">
      <c r="A67" s="23"/>
      <c r="B67" s="569" t="s">
        <v>280</v>
      </c>
      <c r="C67" s="569"/>
      <c r="D67" s="569"/>
      <c r="E67" s="569"/>
      <c r="F67" s="569"/>
      <c r="G67" s="569"/>
      <c r="H67" s="569"/>
      <c r="I67" s="569"/>
      <c r="J67" s="569"/>
      <c r="K67" s="569"/>
      <c r="L67" s="569"/>
      <c r="M67" s="569"/>
      <c r="N67" s="569"/>
      <c r="O67" s="569"/>
      <c r="P67" s="569"/>
      <c r="Q67" s="569"/>
      <c r="R67" s="569"/>
      <c r="S67" s="569"/>
      <c r="T67" s="569"/>
      <c r="U67" s="569"/>
      <c r="V67" s="569"/>
      <c r="W67" s="569"/>
      <c r="X67" s="569"/>
      <c r="Y67" s="569"/>
      <c r="Z67" s="569"/>
      <c r="AA67" s="569"/>
      <c r="AB67" s="569"/>
      <c r="AC67" s="569"/>
      <c r="AD67" s="569"/>
      <c r="AE67" s="569"/>
      <c r="AF67" s="123"/>
    </row>
    <row r="68" spans="1:32" s="57" customFormat="1" ht="24.95" customHeight="1">
      <c r="A68" s="542" t="s">
        <v>43</v>
      </c>
      <c r="B68" s="340" t="s">
        <v>193</v>
      </c>
      <c r="C68" s="340"/>
      <c r="D68" s="340"/>
      <c r="E68" s="340"/>
      <c r="F68" s="340"/>
      <c r="G68" s="340"/>
      <c r="H68" s="340"/>
      <c r="I68" s="340"/>
      <c r="J68" s="340"/>
      <c r="K68" s="545" t="s">
        <v>516</v>
      </c>
      <c r="L68" s="545"/>
      <c r="M68" s="545"/>
      <c r="N68" s="546" t="s">
        <v>517</v>
      </c>
      <c r="O68" s="547"/>
      <c r="P68" s="548"/>
      <c r="Q68" s="541" t="s">
        <v>518</v>
      </c>
      <c r="R68" s="541"/>
      <c r="S68" s="541"/>
      <c r="T68" s="340" t="s">
        <v>255</v>
      </c>
      <c r="U68" s="340"/>
      <c r="V68" s="340"/>
      <c r="W68" s="534"/>
      <c r="X68" s="534"/>
      <c r="Y68" s="534"/>
      <c r="Z68" s="534"/>
      <c r="AA68" s="534"/>
      <c r="AB68" s="534"/>
      <c r="AC68" s="534"/>
      <c r="AD68" s="534"/>
      <c r="AE68" s="78"/>
      <c r="AF68" s="123"/>
    </row>
    <row r="69" spans="1:32" s="57" customFormat="1" ht="21.75" customHeight="1">
      <c r="A69" s="543"/>
      <c r="B69" s="340"/>
      <c r="C69" s="340"/>
      <c r="D69" s="340"/>
      <c r="E69" s="340"/>
      <c r="F69" s="340"/>
      <c r="G69" s="340"/>
      <c r="H69" s="340"/>
      <c r="I69" s="340"/>
      <c r="J69" s="340"/>
      <c r="K69" s="545"/>
      <c r="L69" s="545"/>
      <c r="M69" s="545"/>
      <c r="N69" s="549"/>
      <c r="O69" s="550"/>
      <c r="P69" s="551"/>
      <c r="Q69" s="541"/>
      <c r="R69" s="541"/>
      <c r="S69" s="541"/>
      <c r="T69" s="340"/>
      <c r="U69" s="340"/>
      <c r="V69" s="340"/>
      <c r="W69" s="550"/>
      <c r="X69" s="550"/>
      <c r="Y69" s="550"/>
      <c r="Z69" s="550"/>
      <c r="AA69" s="550"/>
      <c r="AB69" s="550"/>
      <c r="AC69" s="550"/>
      <c r="AD69" s="550"/>
      <c r="AE69" s="78"/>
      <c r="AF69" s="123"/>
    </row>
    <row r="70" spans="1:32" s="57" customFormat="1" ht="44.25" customHeight="1">
      <c r="A70" s="544"/>
      <c r="B70" s="340"/>
      <c r="C70" s="340"/>
      <c r="D70" s="340"/>
      <c r="E70" s="340"/>
      <c r="F70" s="340"/>
      <c r="G70" s="340"/>
      <c r="H70" s="340"/>
      <c r="I70" s="340"/>
      <c r="J70" s="340"/>
      <c r="K70" s="545"/>
      <c r="L70" s="545"/>
      <c r="M70" s="545"/>
      <c r="N70" s="552"/>
      <c r="O70" s="553"/>
      <c r="P70" s="554"/>
      <c r="Q70" s="541"/>
      <c r="R70" s="541"/>
      <c r="S70" s="541"/>
      <c r="T70" s="340"/>
      <c r="U70" s="340"/>
      <c r="V70" s="340"/>
      <c r="W70" s="550"/>
      <c r="X70" s="550"/>
      <c r="Y70" s="550"/>
      <c r="Z70" s="550"/>
      <c r="AA70" s="550"/>
      <c r="AB70" s="550"/>
      <c r="AC70" s="550"/>
      <c r="AD70" s="550"/>
      <c r="AE70" s="78"/>
      <c r="AF70" s="123"/>
    </row>
    <row r="71" spans="1:32" s="57" customFormat="1" ht="12.75" customHeight="1">
      <c r="A71" s="109">
        <v>1</v>
      </c>
      <c r="B71" s="556">
        <v>2</v>
      </c>
      <c r="C71" s="556"/>
      <c r="D71" s="556"/>
      <c r="E71" s="556"/>
      <c r="F71" s="556"/>
      <c r="G71" s="556"/>
      <c r="H71" s="556"/>
      <c r="I71" s="556"/>
      <c r="J71" s="556"/>
      <c r="K71" s="555">
        <v>3</v>
      </c>
      <c r="L71" s="555"/>
      <c r="M71" s="555"/>
      <c r="N71" s="555">
        <v>4</v>
      </c>
      <c r="O71" s="555"/>
      <c r="P71" s="555"/>
      <c r="Q71" s="555">
        <v>5</v>
      </c>
      <c r="R71" s="555"/>
      <c r="S71" s="555"/>
      <c r="T71" s="555">
        <v>6</v>
      </c>
      <c r="U71" s="555"/>
      <c r="V71" s="555"/>
      <c r="W71" s="557"/>
      <c r="X71" s="557"/>
      <c r="Y71" s="557"/>
      <c r="Z71" s="557"/>
      <c r="AA71" s="557"/>
      <c r="AB71" s="557"/>
      <c r="AC71" s="557"/>
      <c r="AD71" s="557"/>
      <c r="AE71" s="78"/>
      <c r="AF71" s="123"/>
    </row>
    <row r="72" spans="1:32" s="57" customFormat="1" ht="25.5" customHeight="1">
      <c r="A72" s="90"/>
      <c r="B72" s="443" t="s">
        <v>272</v>
      </c>
      <c r="C72" s="443"/>
      <c r="D72" s="443"/>
      <c r="E72" s="443"/>
      <c r="F72" s="443"/>
      <c r="G72" s="443"/>
      <c r="H72" s="443"/>
      <c r="I72" s="443"/>
      <c r="J72" s="443"/>
      <c r="K72" s="439">
        <v>70</v>
      </c>
      <c r="L72" s="439"/>
      <c r="M72" s="439"/>
      <c r="N72" s="439">
        <v>33</v>
      </c>
      <c r="O72" s="439"/>
      <c r="P72" s="439"/>
      <c r="Q72" s="439">
        <v>33</v>
      </c>
      <c r="R72" s="439"/>
      <c r="S72" s="439"/>
      <c r="T72" s="439"/>
      <c r="U72" s="439"/>
      <c r="V72" s="439"/>
      <c r="W72" s="558"/>
      <c r="X72" s="558"/>
      <c r="Y72" s="558"/>
      <c r="Z72" s="558"/>
      <c r="AA72" s="558"/>
      <c r="AB72" s="558"/>
      <c r="AC72" s="558"/>
      <c r="AD72" s="558"/>
      <c r="AE72" s="78"/>
      <c r="AF72" s="123"/>
    </row>
    <row r="73" spans="1:32" s="57" customFormat="1" ht="19.5" customHeight="1">
      <c r="A73" s="90"/>
      <c r="B73" s="559" t="s">
        <v>501</v>
      </c>
      <c r="C73" s="559"/>
      <c r="D73" s="559"/>
      <c r="E73" s="559"/>
      <c r="F73" s="559"/>
      <c r="G73" s="559"/>
      <c r="H73" s="559"/>
      <c r="I73" s="559"/>
      <c r="J73" s="559"/>
      <c r="K73" s="439">
        <v>70</v>
      </c>
      <c r="L73" s="439"/>
      <c r="M73" s="439"/>
      <c r="N73" s="439">
        <v>33</v>
      </c>
      <c r="O73" s="439"/>
      <c r="P73" s="439"/>
      <c r="Q73" s="439">
        <v>33</v>
      </c>
      <c r="R73" s="439"/>
      <c r="S73" s="439"/>
      <c r="T73" s="439"/>
      <c r="U73" s="439"/>
      <c r="V73" s="439"/>
      <c r="W73" s="558"/>
      <c r="X73" s="558"/>
      <c r="Y73" s="558"/>
      <c r="Z73" s="558"/>
      <c r="AA73" s="558"/>
      <c r="AB73" s="558"/>
      <c r="AC73" s="558"/>
      <c r="AD73" s="558"/>
      <c r="AE73" s="78"/>
      <c r="AF73" s="123"/>
    </row>
    <row r="74" spans="1:32" s="57" customFormat="1" ht="19.5" customHeight="1">
      <c r="A74" s="90"/>
      <c r="B74" s="559" t="s">
        <v>274</v>
      </c>
      <c r="C74" s="559"/>
      <c r="D74" s="559"/>
      <c r="E74" s="559"/>
      <c r="F74" s="559"/>
      <c r="G74" s="559"/>
      <c r="H74" s="559"/>
      <c r="I74" s="559"/>
      <c r="J74" s="559"/>
      <c r="K74" s="439">
        <v>70</v>
      </c>
      <c r="L74" s="439"/>
      <c r="M74" s="439"/>
      <c r="N74" s="439">
        <v>33</v>
      </c>
      <c r="O74" s="439"/>
      <c r="P74" s="439"/>
      <c r="Q74" s="439">
        <v>33</v>
      </c>
      <c r="R74" s="439"/>
      <c r="S74" s="439"/>
      <c r="T74" s="439"/>
      <c r="U74" s="439"/>
      <c r="V74" s="439"/>
      <c r="W74" s="558"/>
      <c r="X74" s="558"/>
      <c r="Y74" s="558"/>
      <c r="Z74" s="558"/>
      <c r="AA74" s="558"/>
      <c r="AB74" s="558"/>
      <c r="AC74" s="558"/>
      <c r="AD74" s="558"/>
      <c r="AE74" s="78"/>
      <c r="AF74" s="123"/>
    </row>
    <row r="75" spans="1:32" s="57" customFormat="1" ht="23.25" customHeight="1">
      <c r="A75" s="90"/>
      <c r="B75" s="560" t="s">
        <v>275</v>
      </c>
      <c r="C75" s="561"/>
      <c r="D75" s="561"/>
      <c r="E75" s="561"/>
      <c r="F75" s="561"/>
      <c r="G75" s="561"/>
      <c r="H75" s="561"/>
      <c r="I75" s="561"/>
      <c r="J75" s="562"/>
      <c r="K75" s="439"/>
      <c r="L75" s="439"/>
      <c r="M75" s="439"/>
      <c r="N75" s="439"/>
      <c r="O75" s="439"/>
      <c r="P75" s="439"/>
      <c r="Q75" s="439"/>
      <c r="R75" s="439"/>
      <c r="S75" s="439"/>
      <c r="T75" s="439"/>
      <c r="U75" s="439"/>
      <c r="V75" s="439"/>
      <c r="W75" s="558"/>
      <c r="X75" s="558"/>
      <c r="Y75" s="558"/>
      <c r="Z75" s="558"/>
      <c r="AA75" s="558"/>
      <c r="AB75" s="558"/>
      <c r="AC75" s="558"/>
      <c r="AD75" s="558"/>
      <c r="AE75" s="78"/>
      <c r="AF75" s="123"/>
    </row>
    <row r="76" spans="1:32" s="57" customFormat="1" ht="18" customHeight="1">
      <c r="A76" s="90"/>
      <c r="B76" s="559" t="s">
        <v>273</v>
      </c>
      <c r="C76" s="559"/>
      <c r="D76" s="559"/>
      <c r="E76" s="559"/>
      <c r="F76" s="559"/>
      <c r="G76" s="559"/>
      <c r="H76" s="559"/>
      <c r="I76" s="559"/>
      <c r="J76" s="559"/>
      <c r="K76" s="439"/>
      <c r="L76" s="439"/>
      <c r="M76" s="439"/>
      <c r="N76" s="439"/>
      <c r="O76" s="439"/>
      <c r="P76" s="439"/>
      <c r="Q76" s="439"/>
      <c r="R76" s="439"/>
      <c r="S76" s="439"/>
      <c r="T76" s="439"/>
      <c r="U76" s="439"/>
      <c r="V76" s="439"/>
      <c r="W76" s="558"/>
      <c r="X76" s="558"/>
      <c r="Y76" s="558"/>
      <c r="Z76" s="558"/>
      <c r="AA76" s="558"/>
      <c r="AB76" s="558"/>
      <c r="AC76" s="558"/>
      <c r="AD76" s="558"/>
      <c r="AE76" s="78"/>
      <c r="AF76" s="123"/>
    </row>
    <row r="77" spans="1:32" s="57" customFormat="1" ht="24.95" customHeight="1">
      <c r="A77" s="143"/>
      <c r="B77" s="559" t="s">
        <v>274</v>
      </c>
      <c r="C77" s="559"/>
      <c r="D77" s="559"/>
      <c r="E77" s="559"/>
      <c r="F77" s="559"/>
      <c r="G77" s="559"/>
      <c r="H77" s="559"/>
      <c r="I77" s="559"/>
      <c r="J77" s="559"/>
      <c r="K77" s="439"/>
      <c r="L77" s="439"/>
      <c r="M77" s="439"/>
      <c r="N77" s="439"/>
      <c r="O77" s="439"/>
      <c r="P77" s="439"/>
      <c r="Q77" s="439"/>
      <c r="R77" s="439"/>
      <c r="S77" s="439"/>
      <c r="T77" s="439"/>
      <c r="U77" s="439"/>
      <c r="V77" s="439"/>
      <c r="W77" s="558"/>
      <c r="X77" s="558"/>
      <c r="Y77" s="558"/>
      <c r="Z77" s="558"/>
      <c r="AA77" s="558"/>
      <c r="AB77" s="558"/>
      <c r="AC77" s="558"/>
      <c r="AD77" s="558"/>
      <c r="AE77" s="78"/>
      <c r="AF77" s="123"/>
    </row>
    <row r="78" spans="1:32" s="57" customFormat="1" ht="23.25" customHeight="1">
      <c r="A78" s="143"/>
      <c r="B78" s="560" t="s">
        <v>276</v>
      </c>
      <c r="C78" s="561"/>
      <c r="D78" s="561"/>
      <c r="E78" s="561"/>
      <c r="F78" s="561"/>
      <c r="G78" s="561"/>
      <c r="H78" s="561"/>
      <c r="I78" s="561"/>
      <c r="J78" s="562"/>
      <c r="K78" s="439"/>
      <c r="L78" s="439"/>
      <c r="M78" s="439"/>
      <c r="N78" s="439"/>
      <c r="O78" s="439"/>
      <c r="P78" s="439"/>
      <c r="Q78" s="439"/>
      <c r="R78" s="439"/>
      <c r="S78" s="439"/>
      <c r="T78" s="439"/>
      <c r="U78" s="439"/>
      <c r="V78" s="439"/>
      <c r="W78" s="558"/>
      <c r="X78" s="558"/>
      <c r="Y78" s="558"/>
      <c r="Z78" s="558"/>
      <c r="AA78" s="558"/>
      <c r="AB78" s="558"/>
      <c r="AC78" s="558"/>
      <c r="AD78" s="558"/>
      <c r="AE78" s="78"/>
      <c r="AF78" s="123"/>
    </row>
    <row r="79" spans="1:32" s="57" customFormat="1" ht="17.25" customHeight="1">
      <c r="A79" s="143"/>
      <c r="B79" s="559" t="s">
        <v>273</v>
      </c>
      <c r="C79" s="559"/>
      <c r="D79" s="559"/>
      <c r="E79" s="559"/>
      <c r="F79" s="559"/>
      <c r="G79" s="559"/>
      <c r="H79" s="559"/>
      <c r="I79" s="559"/>
      <c r="J79" s="559"/>
      <c r="K79" s="439"/>
      <c r="L79" s="439"/>
      <c r="M79" s="439"/>
      <c r="N79" s="439"/>
      <c r="O79" s="439"/>
      <c r="P79" s="439"/>
      <c r="Q79" s="439"/>
      <c r="R79" s="439"/>
      <c r="S79" s="439"/>
      <c r="T79" s="439"/>
      <c r="U79" s="439"/>
      <c r="V79" s="439"/>
      <c r="W79" s="558"/>
      <c r="X79" s="558"/>
      <c r="Y79" s="558"/>
      <c r="Z79" s="558"/>
      <c r="AA79" s="558"/>
      <c r="AB79" s="558"/>
      <c r="AC79" s="558"/>
      <c r="AD79" s="558"/>
      <c r="AE79" s="78"/>
      <c r="AF79" s="123"/>
    </row>
    <row r="80" spans="1:32" ht="18" customHeight="1">
      <c r="A80" s="143"/>
      <c r="B80" s="559" t="s">
        <v>274</v>
      </c>
      <c r="C80" s="559"/>
      <c r="D80" s="559"/>
      <c r="E80" s="559"/>
      <c r="F80" s="559"/>
      <c r="G80" s="559"/>
      <c r="H80" s="559"/>
      <c r="I80" s="559"/>
      <c r="J80" s="559"/>
      <c r="K80" s="439"/>
      <c r="L80" s="439"/>
      <c r="M80" s="439"/>
      <c r="N80" s="439"/>
      <c r="O80" s="439"/>
      <c r="P80" s="439"/>
      <c r="Q80" s="439"/>
      <c r="R80" s="439"/>
      <c r="S80" s="439"/>
      <c r="T80" s="439"/>
      <c r="U80" s="439"/>
      <c r="V80" s="439"/>
      <c r="W80" s="558"/>
      <c r="X80" s="558"/>
      <c r="Y80" s="558"/>
      <c r="Z80" s="558"/>
      <c r="AA80" s="558"/>
      <c r="AB80" s="558"/>
      <c r="AC80" s="558"/>
      <c r="AD80" s="558"/>
      <c r="AE80" s="78"/>
      <c r="AF80" s="16"/>
    </row>
    <row r="81" spans="1:32" ht="23.25" customHeight="1">
      <c r="A81" s="564" t="s">
        <v>47</v>
      </c>
      <c r="B81" s="564"/>
      <c r="C81" s="564"/>
      <c r="D81" s="564"/>
      <c r="E81" s="564"/>
      <c r="F81" s="564"/>
      <c r="G81" s="564"/>
      <c r="H81" s="564"/>
      <c r="I81" s="564"/>
      <c r="J81" s="564"/>
      <c r="K81" s="439">
        <v>70</v>
      </c>
      <c r="L81" s="439"/>
      <c r="M81" s="439"/>
      <c r="N81" s="439">
        <v>33</v>
      </c>
      <c r="O81" s="439"/>
      <c r="P81" s="439"/>
      <c r="Q81" s="439">
        <v>33</v>
      </c>
      <c r="R81" s="439"/>
      <c r="S81" s="439"/>
      <c r="T81" s="439"/>
      <c r="U81" s="439"/>
      <c r="V81" s="439"/>
      <c r="W81" s="558"/>
      <c r="X81" s="558"/>
      <c r="Y81" s="558"/>
      <c r="Z81" s="558"/>
      <c r="AA81" s="558"/>
      <c r="AB81" s="558"/>
      <c r="AC81" s="558"/>
      <c r="AD81" s="558"/>
      <c r="AE81" s="78"/>
      <c r="AF81" s="16"/>
    </row>
    <row r="82" spans="1:32" s="3" customFormat="1" ht="33.75" customHeight="1">
      <c r="A82" s="138"/>
      <c r="B82" s="565" t="s">
        <v>519</v>
      </c>
      <c r="C82" s="566"/>
      <c r="D82" s="566"/>
      <c r="E82" s="566"/>
      <c r="F82" s="566"/>
      <c r="G82" s="145"/>
      <c r="H82" s="145"/>
      <c r="I82" s="145"/>
      <c r="J82" s="145"/>
      <c r="K82" s="145"/>
      <c r="L82" s="394" t="s">
        <v>254</v>
      </c>
      <c r="M82" s="394"/>
      <c r="N82" s="394"/>
      <c r="O82" s="394"/>
      <c r="P82" s="394"/>
      <c r="Q82" s="142"/>
      <c r="R82" s="142"/>
      <c r="S82" s="142"/>
      <c r="T82" s="142"/>
      <c r="U82" s="142"/>
      <c r="V82" s="567" t="s">
        <v>487</v>
      </c>
      <c r="W82" s="568"/>
      <c r="X82" s="568"/>
      <c r="Y82" s="568"/>
      <c r="Z82" s="568"/>
      <c r="AA82" s="28"/>
      <c r="AB82" s="138"/>
      <c r="AC82" s="138"/>
      <c r="AD82" s="138"/>
      <c r="AE82" s="138"/>
      <c r="AF82" s="138"/>
    </row>
    <row r="83" spans="1:32" s="28" customFormat="1" ht="16.5" customHeight="1">
      <c r="A83" s="139"/>
      <c r="B83" s="149"/>
      <c r="C83" s="150" t="s">
        <v>64</v>
      </c>
      <c r="D83" s="3"/>
      <c r="E83" s="151"/>
      <c r="F83" s="151"/>
      <c r="G83" s="151"/>
      <c r="H83" s="151"/>
      <c r="I83" s="151"/>
      <c r="J83" s="151"/>
      <c r="K83" s="151"/>
      <c r="L83" s="3"/>
      <c r="M83" s="149"/>
      <c r="N83" s="152" t="s">
        <v>65</v>
      </c>
      <c r="O83" s="153"/>
      <c r="P83" s="150"/>
      <c r="Q83" s="154"/>
      <c r="R83" s="154"/>
      <c r="S83" s="154"/>
      <c r="T83" s="150"/>
      <c r="U83" s="150"/>
      <c r="V83" s="563" t="s">
        <v>91</v>
      </c>
      <c r="W83" s="563"/>
      <c r="X83" s="563"/>
      <c r="Y83" s="563"/>
      <c r="Z83" s="563"/>
      <c r="AA83" s="3"/>
      <c r="AB83" s="139"/>
      <c r="AC83" s="139"/>
      <c r="AD83" s="139"/>
      <c r="AE83" s="139"/>
      <c r="AF83" s="139"/>
    </row>
    <row r="84" spans="1:32" s="3" customFormat="1">
      <c r="A84" s="138"/>
      <c r="B84" s="138"/>
      <c r="C84" s="138"/>
      <c r="D84" s="138"/>
      <c r="E84" s="138"/>
      <c r="F84" s="89"/>
      <c r="G84" s="89"/>
      <c r="H84" s="89"/>
      <c r="I84" s="89"/>
      <c r="J84" s="89"/>
      <c r="K84" s="89"/>
      <c r="L84" s="89"/>
      <c r="M84" s="138"/>
      <c r="N84" s="138"/>
      <c r="O84" s="138"/>
      <c r="P84" s="138"/>
      <c r="Q84" s="89"/>
      <c r="R84" s="89"/>
      <c r="S84" s="89"/>
      <c r="T84" s="89"/>
      <c r="U84" s="138"/>
      <c r="V84" s="138"/>
      <c r="W84" s="138"/>
      <c r="X84" s="89"/>
      <c r="Y84" s="89"/>
      <c r="Z84" s="89"/>
      <c r="AA84" s="89"/>
      <c r="AB84" s="138"/>
      <c r="AC84" s="138"/>
      <c r="AD84" s="138"/>
      <c r="AE84" s="138"/>
      <c r="AF84" s="138"/>
    </row>
    <row r="85" spans="1:32">
      <c r="A85" s="16"/>
      <c r="B85" s="16"/>
      <c r="C85" s="140"/>
      <c r="D85" s="140"/>
      <c r="E85" s="140"/>
      <c r="F85" s="140"/>
      <c r="G85" s="140"/>
      <c r="H85" s="140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0"/>
      <c r="V85" s="140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39">
    <mergeCell ref="AA45:AB45"/>
    <mergeCell ref="Y45:Z45"/>
    <mergeCell ref="W51:X51"/>
    <mergeCell ref="Y51:Z51"/>
    <mergeCell ref="AC42:AF42"/>
    <mergeCell ref="AC43:AC44"/>
    <mergeCell ref="AD43:AD44"/>
    <mergeCell ref="AE43:AE44"/>
    <mergeCell ref="AF43:AF44"/>
    <mergeCell ref="Y50:Z50"/>
    <mergeCell ref="AA52:AB52"/>
    <mergeCell ref="AA50:AB50"/>
    <mergeCell ref="U51:V51"/>
    <mergeCell ref="Y47:Z47"/>
    <mergeCell ref="AA47:AB47"/>
    <mergeCell ref="W50:X50"/>
    <mergeCell ref="AA49:AB49"/>
    <mergeCell ref="W49:X49"/>
    <mergeCell ref="Y49:Z49"/>
    <mergeCell ref="AA46:AB46"/>
    <mergeCell ref="U47:V47"/>
    <mergeCell ref="W47:X47"/>
    <mergeCell ref="AA51:AB51"/>
    <mergeCell ref="Y48:Z48"/>
    <mergeCell ref="AA48:AB48"/>
    <mergeCell ref="U49:V49"/>
    <mergeCell ref="U50:V50"/>
    <mergeCell ref="O52:P52"/>
    <mergeCell ref="Q52:R52"/>
    <mergeCell ref="S52:T52"/>
    <mergeCell ref="W46:X46"/>
    <mergeCell ref="Y46:Z46"/>
    <mergeCell ref="U52:V52"/>
    <mergeCell ref="W52:X52"/>
    <mergeCell ref="Y52:Z52"/>
    <mergeCell ref="U46:V46"/>
    <mergeCell ref="Q47:R47"/>
    <mergeCell ref="Q45:R45"/>
    <mergeCell ref="O50:P50"/>
    <mergeCell ref="Q50:R50"/>
    <mergeCell ref="S50:T50"/>
    <mergeCell ref="M51:N51"/>
    <mergeCell ref="O51:P51"/>
    <mergeCell ref="Q51:R51"/>
    <mergeCell ref="S51:T51"/>
    <mergeCell ref="M50:N50"/>
    <mergeCell ref="S46:T46"/>
    <mergeCell ref="O49:P49"/>
    <mergeCell ref="Q49:R49"/>
    <mergeCell ref="S49:T49"/>
    <mergeCell ref="Q46:R46"/>
    <mergeCell ref="S47:T47"/>
    <mergeCell ref="O48:P48"/>
    <mergeCell ref="Q48:R48"/>
    <mergeCell ref="S48:T48"/>
    <mergeCell ref="M42:T42"/>
    <mergeCell ref="W45:X45"/>
    <mergeCell ref="U48:V48"/>
    <mergeCell ref="W48:X48"/>
    <mergeCell ref="M45:N45"/>
    <mergeCell ref="O45:P45"/>
    <mergeCell ref="U45:V45"/>
    <mergeCell ref="S45:T45"/>
    <mergeCell ref="M46:N46"/>
    <mergeCell ref="O46:P46"/>
    <mergeCell ref="W39:X39"/>
    <mergeCell ref="Y39:Z39"/>
    <mergeCell ref="O43:P44"/>
    <mergeCell ref="Q43:R44"/>
    <mergeCell ref="S43:T44"/>
    <mergeCell ref="U42:AB42"/>
    <mergeCell ref="U43:V44"/>
    <mergeCell ref="W43:X44"/>
    <mergeCell ref="Y43:Z44"/>
    <mergeCell ref="AA43:AB44"/>
    <mergeCell ref="Y37:Z37"/>
    <mergeCell ref="AA37:AB37"/>
    <mergeCell ref="U36:V36"/>
    <mergeCell ref="AA39:AB39"/>
    <mergeCell ref="W36:X36"/>
    <mergeCell ref="Y36:Z36"/>
    <mergeCell ref="AA36:AB36"/>
    <mergeCell ref="W38:X38"/>
    <mergeCell ref="Y38:Z38"/>
    <mergeCell ref="AA38:AB38"/>
    <mergeCell ref="U40:V40"/>
    <mergeCell ref="S34:T34"/>
    <mergeCell ref="W35:X35"/>
    <mergeCell ref="U37:V37"/>
    <mergeCell ref="W37:X37"/>
    <mergeCell ref="W40:X40"/>
    <mergeCell ref="U39:V39"/>
    <mergeCell ref="S35:T35"/>
    <mergeCell ref="S36:T36"/>
    <mergeCell ref="S40:T40"/>
    <mergeCell ref="Q38:R38"/>
    <mergeCell ref="M35:N35"/>
    <mergeCell ref="M36:N36"/>
    <mergeCell ref="O36:P36"/>
    <mergeCell ref="O40:P40"/>
    <mergeCell ref="S39:T39"/>
    <mergeCell ref="U38:V38"/>
    <mergeCell ref="Q34:R34"/>
    <mergeCell ref="Q36:R36"/>
    <mergeCell ref="U35:V35"/>
    <mergeCell ref="O35:P35"/>
    <mergeCell ref="Y35:Z35"/>
    <mergeCell ref="S37:T37"/>
    <mergeCell ref="Q37:R37"/>
    <mergeCell ref="Q35:R35"/>
    <mergeCell ref="S38:T38"/>
    <mergeCell ref="AA33:AB33"/>
    <mergeCell ref="U34:V34"/>
    <mergeCell ref="W34:X34"/>
    <mergeCell ref="M34:N34"/>
    <mergeCell ref="Y34:Z34"/>
    <mergeCell ref="AA34:AB34"/>
    <mergeCell ref="W33:X33"/>
    <mergeCell ref="Y33:Z33"/>
    <mergeCell ref="M33:N33"/>
    <mergeCell ref="AA35:AB35"/>
    <mergeCell ref="A13:M13"/>
    <mergeCell ref="AA10:AC10"/>
    <mergeCell ref="R17:V19"/>
    <mergeCell ref="O31:P32"/>
    <mergeCell ref="O33:P33"/>
    <mergeCell ref="O34:P34"/>
    <mergeCell ref="R22:V22"/>
    <mergeCell ref="S31:T32"/>
    <mergeCell ref="W31:X32"/>
    <mergeCell ref="Y31:Z32"/>
    <mergeCell ref="X13:Z13"/>
    <mergeCell ref="W26:X26"/>
    <mergeCell ref="Q31:R32"/>
    <mergeCell ref="AA31:AB32"/>
    <mergeCell ref="AA25:AB25"/>
    <mergeCell ref="M30:T30"/>
    <mergeCell ref="M31:N32"/>
    <mergeCell ref="N13:Q13"/>
    <mergeCell ref="Y26:Z26"/>
    <mergeCell ref="N10:Q10"/>
    <mergeCell ref="M37:N37"/>
    <mergeCell ref="M38:N38"/>
    <mergeCell ref="M40:N40"/>
    <mergeCell ref="O37:P37"/>
    <mergeCell ref="O38:P38"/>
    <mergeCell ref="O39:P39"/>
    <mergeCell ref="Q39:R39"/>
    <mergeCell ref="N12:Q12"/>
    <mergeCell ref="M39:N39"/>
    <mergeCell ref="AC69:AD70"/>
    <mergeCell ref="AA69:AB70"/>
    <mergeCell ref="Y69:Z70"/>
    <mergeCell ref="W69:X70"/>
    <mergeCell ref="X6:Z6"/>
    <mergeCell ref="W68:AD68"/>
    <mergeCell ref="AC24:AD24"/>
    <mergeCell ref="W24:X24"/>
    <mergeCell ref="W23:X23"/>
    <mergeCell ref="B67:AE67"/>
    <mergeCell ref="Y77:Z77"/>
    <mergeCell ref="W77:X77"/>
    <mergeCell ref="AA75:AB75"/>
    <mergeCell ref="Y75:Z75"/>
    <mergeCell ref="W75:X75"/>
    <mergeCell ref="AA73:AB73"/>
    <mergeCell ref="Y73:Z73"/>
    <mergeCell ref="W73:X73"/>
    <mergeCell ref="Y74:Z74"/>
    <mergeCell ref="V82:Z82"/>
    <mergeCell ref="AA79:AB79"/>
    <mergeCell ref="Y79:Z79"/>
    <mergeCell ref="W79:X79"/>
    <mergeCell ref="T79:V79"/>
    <mergeCell ref="AA81:AB81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AC81:AD81"/>
    <mergeCell ref="AC79:AD79"/>
    <mergeCell ref="B80:J80"/>
    <mergeCell ref="K80:M80"/>
    <mergeCell ref="N80:P80"/>
    <mergeCell ref="Q80:S80"/>
    <mergeCell ref="T80:V80"/>
    <mergeCell ref="W80:X80"/>
    <mergeCell ref="Y80:Z80"/>
    <mergeCell ref="AA80:AB80"/>
    <mergeCell ref="Y78:Z78"/>
    <mergeCell ref="AA78:AB78"/>
    <mergeCell ref="AC78:AD78"/>
    <mergeCell ref="AC80:AD80"/>
    <mergeCell ref="B79:J79"/>
    <mergeCell ref="K79:M79"/>
    <mergeCell ref="N79:P79"/>
    <mergeCell ref="Q79:S79"/>
    <mergeCell ref="B78:J78"/>
    <mergeCell ref="K78:M78"/>
    <mergeCell ref="N78:P78"/>
    <mergeCell ref="Q78:S78"/>
    <mergeCell ref="T78:V78"/>
    <mergeCell ref="W78:X78"/>
    <mergeCell ref="Y76:Z76"/>
    <mergeCell ref="AA76:AB76"/>
    <mergeCell ref="N76:P76"/>
    <mergeCell ref="Q76:S76"/>
    <mergeCell ref="T76:V76"/>
    <mergeCell ref="W76:X76"/>
    <mergeCell ref="AC76:AD76"/>
    <mergeCell ref="T77:V77"/>
    <mergeCell ref="B77:J77"/>
    <mergeCell ref="K77:M77"/>
    <mergeCell ref="N77:P77"/>
    <mergeCell ref="Q77:S77"/>
    <mergeCell ref="AC77:AD77"/>
    <mergeCell ref="AA77:AB77"/>
    <mergeCell ref="B76:J76"/>
    <mergeCell ref="K76:M76"/>
    <mergeCell ref="AC74:AD74"/>
    <mergeCell ref="T75:V75"/>
    <mergeCell ref="B75:J75"/>
    <mergeCell ref="K75:M75"/>
    <mergeCell ref="N75:P75"/>
    <mergeCell ref="Q75:S75"/>
    <mergeCell ref="AC75:AD75"/>
    <mergeCell ref="B74:J74"/>
    <mergeCell ref="K74:M74"/>
    <mergeCell ref="N74:P74"/>
    <mergeCell ref="Q74:S74"/>
    <mergeCell ref="T74:V74"/>
    <mergeCell ref="W74:X74"/>
    <mergeCell ref="Y72:Z72"/>
    <mergeCell ref="AA72:AB72"/>
    <mergeCell ref="Q72:S72"/>
    <mergeCell ref="T72:V72"/>
    <mergeCell ref="W72:X72"/>
    <mergeCell ref="AA74:AB74"/>
    <mergeCell ref="AC72:AD72"/>
    <mergeCell ref="T73:V73"/>
    <mergeCell ref="B73:J73"/>
    <mergeCell ref="K73:M73"/>
    <mergeCell ref="N73:P73"/>
    <mergeCell ref="Q73:S73"/>
    <mergeCell ref="AC73:AD73"/>
    <mergeCell ref="B72:J72"/>
    <mergeCell ref="K72:M72"/>
    <mergeCell ref="N72:P72"/>
    <mergeCell ref="T71:V71"/>
    <mergeCell ref="B71:J71"/>
    <mergeCell ref="K71:M71"/>
    <mergeCell ref="N71:P71"/>
    <mergeCell ref="Q71:S71"/>
    <mergeCell ref="AC71:AD71"/>
    <mergeCell ref="AA71:AB71"/>
    <mergeCell ref="Y71:Z71"/>
    <mergeCell ref="W71:X71"/>
    <mergeCell ref="Q68:S70"/>
    <mergeCell ref="T68:V70"/>
    <mergeCell ref="A68:A70"/>
    <mergeCell ref="B68:J70"/>
    <mergeCell ref="K68:M70"/>
    <mergeCell ref="N68:P70"/>
    <mergeCell ref="A52:L52"/>
    <mergeCell ref="A42:A44"/>
    <mergeCell ref="B42:L44"/>
    <mergeCell ref="B45:L45"/>
    <mergeCell ref="M47:N47"/>
    <mergeCell ref="B49:L49"/>
    <mergeCell ref="B50:L50"/>
    <mergeCell ref="B47:L47"/>
    <mergeCell ref="M48:N48"/>
    <mergeCell ref="M52:N52"/>
    <mergeCell ref="B60:C60"/>
    <mergeCell ref="AD55:AF55"/>
    <mergeCell ref="T58:U58"/>
    <mergeCell ref="R58:S58"/>
    <mergeCell ref="O47:P47"/>
    <mergeCell ref="AA40:AB40"/>
    <mergeCell ref="M43:N44"/>
    <mergeCell ref="M49:N49"/>
    <mergeCell ref="Y40:Z40"/>
    <mergeCell ref="Q40:R40"/>
    <mergeCell ref="N64:O64"/>
    <mergeCell ref="R62:S62"/>
    <mergeCell ref="F61:G61"/>
    <mergeCell ref="B59:C59"/>
    <mergeCell ref="F60:G60"/>
    <mergeCell ref="F59:G59"/>
    <mergeCell ref="D60:E60"/>
    <mergeCell ref="L60:M60"/>
    <mergeCell ref="F62:G62"/>
    <mergeCell ref="H62:I62"/>
    <mergeCell ref="AA60:AF60"/>
    <mergeCell ref="AA65:AF65"/>
    <mergeCell ref="F65:G65"/>
    <mergeCell ref="A65:E65"/>
    <mergeCell ref="B63:C63"/>
    <mergeCell ref="B64:C64"/>
    <mergeCell ref="AA63:AF63"/>
    <mergeCell ref="R63:S63"/>
    <mergeCell ref="R64:S64"/>
    <mergeCell ref="L64:M64"/>
    <mergeCell ref="D5:F6"/>
    <mergeCell ref="A56:A58"/>
    <mergeCell ref="AA64:AF64"/>
    <mergeCell ref="V62:Z62"/>
    <mergeCell ref="L61:M61"/>
    <mergeCell ref="AA61:AF61"/>
    <mergeCell ref="T62:U62"/>
    <mergeCell ref="AA62:AF62"/>
    <mergeCell ref="AA56:AF58"/>
    <mergeCell ref="V59:Z59"/>
    <mergeCell ref="G5:M6"/>
    <mergeCell ref="H60:I60"/>
    <mergeCell ref="AC30:AF30"/>
    <mergeCell ref="AD31:AD32"/>
    <mergeCell ref="AE31:AE32"/>
    <mergeCell ref="J59:K59"/>
    <mergeCell ref="AF31:AF32"/>
    <mergeCell ref="AC31:AC32"/>
    <mergeCell ref="U10:W10"/>
    <mergeCell ref="X10:Z10"/>
    <mergeCell ref="A30:A32"/>
    <mergeCell ref="A40:L40"/>
    <mergeCell ref="B34:L34"/>
    <mergeCell ref="B30:L32"/>
    <mergeCell ref="A26:V26"/>
    <mergeCell ref="S33:T33"/>
    <mergeCell ref="B38:L38"/>
    <mergeCell ref="Q33:R33"/>
    <mergeCell ref="U31:V32"/>
    <mergeCell ref="U33:V33"/>
    <mergeCell ref="F64:G64"/>
    <mergeCell ref="D62:E62"/>
    <mergeCell ref="D64:E64"/>
    <mergeCell ref="B62:C62"/>
    <mergeCell ref="D63:E63"/>
    <mergeCell ref="F63:G63"/>
    <mergeCell ref="J63:K63"/>
    <mergeCell ref="H64:I64"/>
    <mergeCell ref="J64:K64"/>
    <mergeCell ref="H63:I63"/>
    <mergeCell ref="J62:K62"/>
    <mergeCell ref="P64:Q64"/>
    <mergeCell ref="L62:M62"/>
    <mergeCell ref="N62:O62"/>
    <mergeCell ref="P62:Q62"/>
    <mergeCell ref="N63:O63"/>
    <mergeCell ref="P63:Q63"/>
    <mergeCell ref="L63:M63"/>
    <mergeCell ref="J61:K61"/>
    <mergeCell ref="P59:Q59"/>
    <mergeCell ref="N59:O59"/>
    <mergeCell ref="H59:I59"/>
    <mergeCell ref="P61:Q61"/>
    <mergeCell ref="J60:K60"/>
    <mergeCell ref="L59:M59"/>
    <mergeCell ref="H61:I61"/>
    <mergeCell ref="B61:C61"/>
    <mergeCell ref="F56:G58"/>
    <mergeCell ref="B56:C58"/>
    <mergeCell ref="D59:E59"/>
    <mergeCell ref="D61:E61"/>
    <mergeCell ref="D22:G22"/>
    <mergeCell ref="B35:L35"/>
    <mergeCell ref="B48:L48"/>
    <mergeCell ref="B25:C25"/>
    <mergeCell ref="A39:L39"/>
    <mergeCell ref="B10:C10"/>
    <mergeCell ref="B12:C12"/>
    <mergeCell ref="G12:M12"/>
    <mergeCell ref="B9:C9"/>
    <mergeCell ref="D9:F9"/>
    <mergeCell ref="G9:M9"/>
    <mergeCell ref="D12:F12"/>
    <mergeCell ref="D11:F11"/>
    <mergeCell ref="B20:C20"/>
    <mergeCell ref="D21:G21"/>
    <mergeCell ref="B23:C23"/>
    <mergeCell ref="D23:G23"/>
    <mergeCell ref="H22:Q22"/>
    <mergeCell ref="H23:Q23"/>
    <mergeCell ref="D20:G20"/>
    <mergeCell ref="H20:Q20"/>
    <mergeCell ref="B21:C21"/>
    <mergeCell ref="H21:Q21"/>
    <mergeCell ref="D25:G25"/>
    <mergeCell ref="H25:Q25"/>
    <mergeCell ref="R25:V25"/>
    <mergeCell ref="B24:C24"/>
    <mergeCell ref="B22:C22"/>
    <mergeCell ref="R10:T10"/>
    <mergeCell ref="R11:T11"/>
    <mergeCell ref="U12:W12"/>
    <mergeCell ref="N11:Q11"/>
    <mergeCell ref="U11:W11"/>
    <mergeCell ref="B7:C7"/>
    <mergeCell ref="B8:C8"/>
    <mergeCell ref="G10:M10"/>
    <mergeCell ref="G11:M11"/>
    <mergeCell ref="N8:Q8"/>
    <mergeCell ref="B11:C11"/>
    <mergeCell ref="D7:F7"/>
    <mergeCell ref="D8:F8"/>
    <mergeCell ref="D10:F10"/>
    <mergeCell ref="N9:Q9"/>
    <mergeCell ref="AA13:AC13"/>
    <mergeCell ref="R13:T13"/>
    <mergeCell ref="U13:W13"/>
    <mergeCell ref="R12:T12"/>
    <mergeCell ref="X11:Z11"/>
    <mergeCell ref="X12:Z12"/>
    <mergeCell ref="A17:A19"/>
    <mergeCell ref="D17:G19"/>
    <mergeCell ref="H17:Q19"/>
    <mergeCell ref="W17:AF17"/>
    <mergeCell ref="W18:X19"/>
    <mergeCell ref="B17:C19"/>
    <mergeCell ref="AE18:AF19"/>
    <mergeCell ref="AC18:AD19"/>
    <mergeCell ref="AA18:AB19"/>
    <mergeCell ref="Y18:Z19"/>
    <mergeCell ref="AC20:AD20"/>
    <mergeCell ref="Y20:Z20"/>
    <mergeCell ref="R20:V20"/>
    <mergeCell ref="W20:X20"/>
    <mergeCell ref="AE20:AF20"/>
    <mergeCell ref="AA11:AC11"/>
    <mergeCell ref="AA20:AB20"/>
    <mergeCell ref="AD13:AF13"/>
    <mergeCell ref="AD12:AF12"/>
    <mergeCell ref="AA12:AC12"/>
    <mergeCell ref="R5:AF5"/>
    <mergeCell ref="AD6:AF6"/>
    <mergeCell ref="R7:T7"/>
    <mergeCell ref="U7:W7"/>
    <mergeCell ref="AA6:AC6"/>
    <mergeCell ref="U9:W9"/>
    <mergeCell ref="AD7:AF7"/>
    <mergeCell ref="R9:T9"/>
    <mergeCell ref="AD10:AF10"/>
    <mergeCell ref="X8:Z8"/>
    <mergeCell ref="AD11:AF11"/>
    <mergeCell ref="X7:Z7"/>
    <mergeCell ref="X9:Z9"/>
    <mergeCell ref="AA9:AC9"/>
    <mergeCell ref="AD9:AF9"/>
    <mergeCell ref="AD8:AF8"/>
    <mergeCell ref="AA8:AC8"/>
    <mergeCell ref="AA7:AC7"/>
    <mergeCell ref="A5:A6"/>
    <mergeCell ref="U8:W8"/>
    <mergeCell ref="U6:W6"/>
    <mergeCell ref="N5:Q6"/>
    <mergeCell ref="N7:Q7"/>
    <mergeCell ref="B5:C6"/>
    <mergeCell ref="R6:T6"/>
    <mergeCell ref="G7:M7"/>
    <mergeCell ref="G8:M8"/>
    <mergeCell ref="R8:T8"/>
    <mergeCell ref="AA59:AF59"/>
    <mergeCell ref="AE22:AF22"/>
    <mergeCell ref="AC23:AD23"/>
    <mergeCell ref="AA22:AB22"/>
    <mergeCell ref="W22:X22"/>
    <mergeCell ref="AA24:AB24"/>
    <mergeCell ref="AA23:AB23"/>
    <mergeCell ref="Y22:Z22"/>
    <mergeCell ref="Y24:Z24"/>
    <mergeCell ref="AE24:AF24"/>
    <mergeCell ref="AC25:AD25"/>
    <mergeCell ref="AA26:AB26"/>
    <mergeCell ref="Y25:Z25"/>
    <mergeCell ref="W25:X25"/>
    <mergeCell ref="J56:K58"/>
    <mergeCell ref="L56:U56"/>
    <mergeCell ref="V56:Z58"/>
    <mergeCell ref="P57:U57"/>
    <mergeCell ref="L57:M58"/>
    <mergeCell ref="A51:L51"/>
    <mergeCell ref="AC21:AD21"/>
    <mergeCell ref="AC22:AD22"/>
    <mergeCell ref="B33:L33"/>
    <mergeCell ref="B37:L37"/>
    <mergeCell ref="B36:L36"/>
    <mergeCell ref="T61:U61"/>
    <mergeCell ref="V60:Z60"/>
    <mergeCell ref="R61:S61"/>
    <mergeCell ref="N61:O61"/>
    <mergeCell ref="P60:Q60"/>
    <mergeCell ref="R60:S60"/>
    <mergeCell ref="T60:U60"/>
    <mergeCell ref="N60:O60"/>
    <mergeCell ref="V61:Z61"/>
    <mergeCell ref="AD1:AF1"/>
    <mergeCell ref="AD2:AF2"/>
    <mergeCell ref="R21:V21"/>
    <mergeCell ref="W21:X21"/>
    <mergeCell ref="T59:U59"/>
    <mergeCell ref="R59:S59"/>
    <mergeCell ref="T65:U65"/>
    <mergeCell ref="V65:Z65"/>
    <mergeCell ref="T63:U63"/>
    <mergeCell ref="V63:Z63"/>
    <mergeCell ref="T64:U64"/>
    <mergeCell ref="V64:Z64"/>
    <mergeCell ref="R65:S65"/>
    <mergeCell ref="H65:I65"/>
    <mergeCell ref="L65:M65"/>
    <mergeCell ref="N65:O65"/>
    <mergeCell ref="J65:K65"/>
    <mergeCell ref="P65:Q65"/>
    <mergeCell ref="R23:V23"/>
    <mergeCell ref="D24:G24"/>
    <mergeCell ref="H24:Q24"/>
    <mergeCell ref="R24:V24"/>
    <mergeCell ref="D56:E58"/>
    <mergeCell ref="N57:O58"/>
    <mergeCell ref="P58:Q58"/>
    <mergeCell ref="H56:I58"/>
    <mergeCell ref="B46:L46"/>
    <mergeCell ref="U30:AB30"/>
    <mergeCell ref="AE23:AF23"/>
    <mergeCell ref="AD29:AF29"/>
    <mergeCell ref="AC26:AD26"/>
    <mergeCell ref="AE26:AF26"/>
    <mergeCell ref="Z29:AB29"/>
    <mergeCell ref="Y21:Z21"/>
    <mergeCell ref="AA21:AB21"/>
    <mergeCell ref="AE21:AF21"/>
    <mergeCell ref="AE25:AF25"/>
    <mergeCell ref="Y23:Z23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 AE39" evalError="1" formulaRange="1"/>
    <ignoredError sqref="AE37:AE38 AE3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admin</cp:lastModifiedBy>
  <cp:lastPrinted>2020-10-20T07:35:14Z</cp:lastPrinted>
  <dcterms:created xsi:type="dcterms:W3CDTF">2003-03-13T16:00:22Z</dcterms:created>
  <dcterms:modified xsi:type="dcterms:W3CDTF">2020-12-29T12:28:18Z</dcterms:modified>
</cp:coreProperties>
</file>