
<file path=[Content_Types].xml><?xml version="1.0" encoding="utf-8"?>
<Types xmlns="http://schemas.openxmlformats.org/package/2006/content-types"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externalLinks/externalLink9.xml" ContentType="application/vnd.openxmlformats-officedocument.spreadsheetml.externalLink+xml"/>
  <Override PartName="/xl/externalLinks/externalLink2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36.xml" ContentType="application/vnd.openxmlformats-officedocument.spreadsheetml.externalLink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10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  <Default Extension="bin" ContentType="application/vnd.openxmlformats-officedocument.spreadsheetml.printerSettings"/>
  <Override PartName="/xl/externalLinks/externalLink8.xml" ContentType="application/vnd.openxmlformats-officedocument.spreadsheetml.externalLink+xml"/>
  <Override PartName="/xl/externalLinks/externalLink19.xml" ContentType="application/vnd.openxmlformats-officedocument.spreadsheetml.externalLink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9200" windowHeight="10770" tabRatio="956" firstSheet="2" activeTab="7"/>
  </bookViews>
  <sheets>
    <sheet name="Осн фін показн (кварт)" sheetId="20" r:id="rId1"/>
    <sheet name="Осн. фін. пок.(річн.)" sheetId="14" r:id="rId2"/>
    <sheet name="1. Фін результат" sheetId="2" r:id="rId3"/>
    <sheet name="ІІ. Розр. з бюджетом" sheetId="19" r:id="rId4"/>
    <sheet name="ІІІ. Рух грош. коштів" sheetId="18" r:id="rId5"/>
    <sheet name="IV. Кап. інвестиції" sheetId="3" r:id="rId6"/>
    <sheet name=" V. Коефіцієнти" sheetId="11" r:id="rId7"/>
    <sheet name="6.1. Інша інфо_1" sheetId="10" r:id="rId8"/>
    <sheet name="6.2. Інша інфо_2" sheetId="9" r:id="rId9"/>
    <sheet name="дод 5 інф щодо діяльн" sheetId="21" r:id="rId10"/>
    <sheet name="дод 2 претенз позовн робота" sheetId="23" r:id="rId11"/>
    <sheet name="дод 4 відом про нерух майно" sheetId="22" r:id="rId12"/>
    <sheet name="дод 6 відшкод тарифів" sheetId="24" r:id="rId13"/>
  </sheets>
  <externalReferences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  <externalReference r:id="rId47"/>
    <externalReference r:id="rId48"/>
    <externalReference r:id="rId49"/>
  </externalReferences>
  <definedNames>
    <definedName name="__123Graph_XGRAPH3" hidden="1">[1]GDP!#REF!</definedName>
    <definedName name="aa">'[2]1993'!$A$1:$IV$3,'[2]1993'!$A$1:$A$65536</definedName>
    <definedName name="ad">'[3]МТР Газ України'!$B$1</definedName>
    <definedName name="as">'[4]МТР Газ України'!$B$1</definedName>
    <definedName name="asdf">[5]Inform!$E$6</definedName>
    <definedName name="asdfg">[5]Inform!$F$2</definedName>
    <definedName name="BuiltIn_Print_Area___1___1">#REF!</definedName>
    <definedName name="ClDate">[6]Inform!$E$6</definedName>
    <definedName name="ClDate_21">[7]Inform!$E$6</definedName>
    <definedName name="ClDate_25">[7]Inform!$E$6</definedName>
    <definedName name="ClDate_6">[8]Inform!$E$6</definedName>
    <definedName name="CompName">[6]Inform!$F$2</definedName>
    <definedName name="CompName_21">[7]Inform!$F$2</definedName>
    <definedName name="CompName_25">[7]Inform!$F$2</definedName>
    <definedName name="CompName_6">[8]Inform!$F$2</definedName>
    <definedName name="CompNameE">[6]Inform!$G$2</definedName>
    <definedName name="CompNameE_21">[7]Inform!$G$2</definedName>
    <definedName name="CompNameE_25">[7]Inform!$G$2</definedName>
    <definedName name="CompNameE_6">[8]Inform!$G$2</definedName>
    <definedName name="Cost_Category_National_ID">#REF!</definedName>
    <definedName name="Cе511">#REF!</definedName>
    <definedName name="d">'[9]МТР Газ України'!$B$4</definedName>
    <definedName name="dCPIb">[10]попер_роз!#REF!</definedName>
    <definedName name="dPPIb">[10]попер_роз!#REF!</definedName>
    <definedName name="ds">'[11]7  Інші витрати'!#REF!</definedName>
    <definedName name="Fact_Type_ID">#REF!</definedName>
    <definedName name="G">'[12]МТР Газ України'!$B$1</definedName>
    <definedName name="ij1sssss">'[13]7  Інші витрати'!#REF!</definedName>
    <definedName name="LastItem">[14]Лист1!$A$1</definedName>
    <definedName name="Load">'[15]МТР Газ України'!$B$4</definedName>
    <definedName name="Load_ID">'[16]МТР Газ України'!$B$4</definedName>
    <definedName name="Load_ID_10">'[17]7  Інші витрати'!#REF!</definedName>
    <definedName name="Load_ID_11">'[18]МТР Газ України'!$B$4</definedName>
    <definedName name="Load_ID_12">'[18]МТР Газ України'!$B$4</definedName>
    <definedName name="Load_ID_13">'[18]МТР Газ України'!$B$4</definedName>
    <definedName name="Load_ID_14">'[18]МТР Газ України'!$B$4</definedName>
    <definedName name="Load_ID_15">'[18]МТР Газ України'!$B$4</definedName>
    <definedName name="Load_ID_16">'[18]МТР Газ України'!$B$4</definedName>
    <definedName name="Load_ID_17">'[18]МТР Газ України'!$B$4</definedName>
    <definedName name="Load_ID_18">'[19]МТР Газ України'!$B$4</definedName>
    <definedName name="Load_ID_19">'[20]МТР Газ України'!$B$4</definedName>
    <definedName name="Load_ID_20">'[19]МТР Газ України'!$B$4</definedName>
    <definedName name="Load_ID_200">'[15]МТР Газ України'!$B$4</definedName>
    <definedName name="Load_ID_21">'[21]МТР Газ України'!$B$4</definedName>
    <definedName name="Load_ID_23">'[20]МТР Газ України'!$B$4</definedName>
    <definedName name="Load_ID_25">'[21]МТР Газ України'!$B$4</definedName>
    <definedName name="Load_ID_542">'[22]МТР Газ України'!$B$4</definedName>
    <definedName name="Load_ID_6">'[18]МТР Газ України'!$B$4</definedName>
    <definedName name="OpDate">[6]Inform!$E$5</definedName>
    <definedName name="OpDate_21">[7]Inform!$E$5</definedName>
    <definedName name="OpDate_25">[7]Inform!$E$5</definedName>
    <definedName name="OpDate_6">[8]Inform!$E$5</definedName>
    <definedName name="QR">[23]Inform!$E$5</definedName>
    <definedName name="qw">[5]Inform!$E$5</definedName>
    <definedName name="qwert">[5]Inform!$G$2</definedName>
    <definedName name="qwerty">'[4]МТР Газ України'!$B$4</definedName>
    <definedName name="ShowFil">[14]!ShowFil</definedName>
    <definedName name="SU_ID">#REF!</definedName>
    <definedName name="Time_ID">'[16]МТР Газ України'!$B$1</definedName>
    <definedName name="Time_ID_10">'[17]7  Інші витрати'!#REF!</definedName>
    <definedName name="Time_ID_11">'[18]МТР Газ України'!$B$1</definedName>
    <definedName name="Time_ID_12">'[18]МТР Газ України'!$B$1</definedName>
    <definedName name="Time_ID_13">'[18]МТР Газ України'!$B$1</definedName>
    <definedName name="Time_ID_14">'[18]МТР Газ України'!$B$1</definedName>
    <definedName name="Time_ID_15">'[18]МТР Газ України'!$B$1</definedName>
    <definedName name="Time_ID_16">'[18]МТР Газ України'!$B$1</definedName>
    <definedName name="Time_ID_17">'[18]МТР Газ України'!$B$1</definedName>
    <definedName name="Time_ID_18">'[19]МТР Газ України'!$B$1</definedName>
    <definedName name="Time_ID_19">'[20]МТР Газ України'!$B$1</definedName>
    <definedName name="Time_ID_20">'[19]МТР Газ України'!$B$1</definedName>
    <definedName name="Time_ID_21">'[21]МТР Газ України'!$B$1</definedName>
    <definedName name="Time_ID_23">'[20]МТР Газ України'!$B$1</definedName>
    <definedName name="Time_ID_25">'[21]МТР Газ України'!$B$1</definedName>
    <definedName name="Time_ID_6">'[18]МТР Газ України'!$B$1</definedName>
    <definedName name="Time_ID0">'[16]МТР Газ України'!$F$1</definedName>
    <definedName name="Time_ID0_10">'[17]7  Інші витрати'!#REF!</definedName>
    <definedName name="Time_ID0_11">'[18]МТР Газ України'!$F$1</definedName>
    <definedName name="Time_ID0_12">'[18]МТР Газ України'!$F$1</definedName>
    <definedName name="Time_ID0_13">'[18]МТР Газ України'!$F$1</definedName>
    <definedName name="Time_ID0_14">'[18]МТР Газ України'!$F$1</definedName>
    <definedName name="Time_ID0_15">'[18]МТР Газ України'!$F$1</definedName>
    <definedName name="Time_ID0_16">'[18]МТР Газ України'!$F$1</definedName>
    <definedName name="Time_ID0_17">'[18]МТР Газ України'!$F$1</definedName>
    <definedName name="Time_ID0_18">'[19]МТР Газ України'!$F$1</definedName>
    <definedName name="Time_ID0_19">'[20]МТР Газ України'!$F$1</definedName>
    <definedName name="Time_ID0_20">'[19]МТР Газ України'!$F$1</definedName>
    <definedName name="Time_ID0_21">'[21]МТР Газ України'!$F$1</definedName>
    <definedName name="Time_ID0_23">'[20]МТР Газ України'!$F$1</definedName>
    <definedName name="Time_ID0_25">'[21]МТР Газ України'!$F$1</definedName>
    <definedName name="Time_ID0_6">'[18]МТР Газ України'!$F$1</definedName>
    <definedName name="ttttttt">#REF!</definedName>
    <definedName name="Unit">[6]Inform!$E$38</definedName>
    <definedName name="Unit_21">[7]Inform!$E$38</definedName>
    <definedName name="Unit_25">[7]Inform!$E$38</definedName>
    <definedName name="Unit_6">[8]Inform!$E$38</definedName>
    <definedName name="WQER">'[24]МТР Газ України'!$B$4</definedName>
    <definedName name="wr">'[24]МТР Газ України'!$B$4</definedName>
    <definedName name="yyyy">#REF!</definedName>
    <definedName name="zx">'[4]МТР Газ України'!$F$1</definedName>
    <definedName name="zxc">[5]Inform!$E$38</definedName>
    <definedName name="а">'[13]7  Інші витрати'!#REF!</definedName>
    <definedName name="ав">#REF!</definedName>
    <definedName name="аен">'[24]МТР Газ України'!$B$4</definedName>
    <definedName name="_xlnm.Database">'[25]Ener '!$A$1:$G$2645</definedName>
    <definedName name="в">'[26]МТР Газ України'!$F$1</definedName>
    <definedName name="ватт">'[27]БАЗА  '!#REF!</definedName>
    <definedName name="Д">'[15]МТР Газ України'!$B$4</definedName>
    <definedName name="е">#REF!</definedName>
    <definedName name="є">#REF!</definedName>
    <definedName name="_xlnm.Print_Titles" localSheetId="6">' V. Коефіцієнти'!$5:$5</definedName>
    <definedName name="_xlnm.Print_Titles" localSheetId="2">'1. Фін результат'!$5:$5</definedName>
    <definedName name="_xlnm.Print_Titles" localSheetId="3">'ІІ. Розр. з бюджетом'!$4:$4</definedName>
    <definedName name="_xlnm.Print_Titles" localSheetId="4">'ІІІ. Рух грош. коштів'!$5:$5</definedName>
    <definedName name="_xlnm.Print_Titles" localSheetId="1">'Осн. фін. пок.(річн.)'!$43:$43</definedName>
    <definedName name="Заголовки_для_печати_МИ">'[28]1993'!$A$1:$IV$3,'[28]1993'!$A$1:$A$65536</definedName>
    <definedName name="йуц">#REF!</definedName>
    <definedName name="йцу">#REF!</definedName>
    <definedName name="йцуйй">#REF!</definedName>
    <definedName name="йцукц">'[29]7  Інші витрати'!#REF!</definedName>
    <definedName name="і">[30]Inform!$F$2</definedName>
    <definedName name="ів">#REF!</definedName>
    <definedName name="ів___0">#REF!</definedName>
    <definedName name="ів_22">#REF!</definedName>
    <definedName name="ів_26">#REF!</definedName>
    <definedName name="іваіа">'[29]7  Інші витрати'!#REF!</definedName>
    <definedName name="іваф">#REF!</definedName>
    <definedName name="івів">'[12]МТР Газ України'!$B$1</definedName>
    <definedName name="іцу">[23]Inform!$G$2</definedName>
    <definedName name="КЕ">#REF!</definedName>
    <definedName name="КЕ___0">#REF!</definedName>
    <definedName name="КЕ_22">#REF!</definedName>
    <definedName name="КЕ_26">#REF!</definedName>
    <definedName name="кен">#REF!</definedName>
    <definedName name="л">#REF!</definedName>
    <definedName name="_xlnm.Print_Area" localSheetId="6">' V. Коефіцієнти'!$A$1:$I$14</definedName>
    <definedName name="_xlnm.Print_Area" localSheetId="2">'1. Фін результат'!$A$1:$I$94</definedName>
    <definedName name="_xlnm.Print_Area" localSheetId="7">'6.1. Інша інфо_1'!$A$1:$O$77</definedName>
    <definedName name="_xlnm.Print_Area" localSheetId="8">'6.2. Інша інфо_2'!$A$1:$AO$87</definedName>
    <definedName name="_xlnm.Print_Area" localSheetId="5">'IV. Кап. інвестиції'!$A$1:$H$23</definedName>
    <definedName name="_xlnm.Print_Area" localSheetId="3">'ІІ. Розр. з бюджетом'!$A$1:$H$38</definedName>
    <definedName name="_xlnm.Print_Area" localSheetId="4">'ІІІ. Рух грош. коштів'!$A$1:$H$79</definedName>
    <definedName name="_xlnm.Print_Area" localSheetId="0">'Осн фін показн (кварт)'!$A$1:$H$62</definedName>
    <definedName name="_xlnm.Print_Area" localSheetId="1">'Осн. фін. пок.(річн.)'!$A$1:$G$33</definedName>
    <definedName name="п">'[13]7  Інші витрати'!#REF!</definedName>
    <definedName name="пдв">'[15]МТР Газ України'!$B$4</definedName>
    <definedName name="пдв_утг">'[15]МТР Газ України'!$F$1</definedName>
    <definedName name="План">#REF!</definedName>
    <definedName name="Порівняльний_розрахунок_ціни_природного_газу__що_експортується____________________________________________________________________________________________________________________НАК__Нафтогаз_України___у_2005_році.">#REF!</definedName>
    <definedName name="ппп">[31]Inform!$E$6</definedName>
    <definedName name="р">#REF!</definedName>
    <definedName name="т">[32]Inform!$E$6</definedName>
    <definedName name="тариф">[33]Inform!$G$2</definedName>
    <definedName name="уйцукйцуйу">#REF!</definedName>
    <definedName name="уке">[34]Inform!$G$2</definedName>
    <definedName name="УТГ">'[15]МТР Газ України'!$B$4</definedName>
    <definedName name="фів">'[24]МТР Газ України'!$B$4</definedName>
    <definedName name="фіваіф">'[29]7  Інші витрати'!#REF!</definedName>
    <definedName name="фф">'[26]МТР Газ України'!$F$1</definedName>
    <definedName name="ц">'[13]7  Інші витрати'!#REF!</definedName>
    <definedName name="ччч">'[35]БАЗА  '!#REF!</definedName>
    <definedName name="ш">#REF!</definedName>
  </definedNames>
  <calcPr calcId="124519"/>
</workbook>
</file>

<file path=xl/calcChain.xml><?xml version="1.0" encoding="utf-8"?>
<calcChain xmlns="http://schemas.openxmlformats.org/spreadsheetml/2006/main">
  <c r="D8" i="2"/>
  <c r="F13" i="18"/>
  <c r="F8" i="2"/>
  <c r="I47" i="10"/>
  <c r="F47"/>
  <c r="C13" i="18"/>
  <c r="C7"/>
  <c r="F81" i="2"/>
  <c r="F79" s="1"/>
  <c r="E81"/>
  <c r="E79" s="1"/>
  <c r="D79"/>
  <c r="C79"/>
  <c r="E78"/>
  <c r="C78"/>
  <c r="E9"/>
  <c r="C14" i="20"/>
  <c r="E13" i="18"/>
  <c r="D13"/>
  <c r="G13"/>
  <c r="F7"/>
  <c r="E7"/>
  <c r="D7"/>
  <c r="D88" i="2"/>
  <c r="D78"/>
  <c r="N14" i="10"/>
  <c r="N15"/>
  <c r="N16"/>
  <c r="N17"/>
  <c r="N18"/>
  <c r="N19"/>
  <c r="N20"/>
  <c r="N21"/>
  <c r="N22"/>
  <c r="N23"/>
  <c r="N24"/>
  <c r="N25"/>
  <c r="N26"/>
  <c r="N27"/>
  <c r="N28"/>
  <c r="N29"/>
  <c r="N30"/>
  <c r="N31"/>
  <c r="N32"/>
  <c r="N13"/>
  <c r="H9" i="3"/>
  <c r="H10"/>
  <c r="H11"/>
  <c r="H12"/>
  <c r="H13"/>
  <c r="H14"/>
  <c r="H69" i="18"/>
  <c r="H70"/>
  <c r="H71"/>
  <c r="H72"/>
  <c r="G58"/>
  <c r="G59"/>
  <c r="G60"/>
  <c r="G61"/>
  <c r="G62"/>
  <c r="G63"/>
  <c r="G64"/>
  <c r="G65"/>
  <c r="G66"/>
  <c r="G67"/>
  <c r="H58"/>
  <c r="H59"/>
  <c r="H60"/>
  <c r="H61"/>
  <c r="H62"/>
  <c r="H63"/>
  <c r="H64"/>
  <c r="H65"/>
  <c r="H66"/>
  <c r="H67"/>
  <c r="H57"/>
  <c r="H46"/>
  <c r="H47"/>
  <c r="H48"/>
  <c r="H49"/>
  <c r="H50"/>
  <c r="H51"/>
  <c r="H52"/>
  <c r="H53"/>
  <c r="H54"/>
  <c r="H55"/>
  <c r="H56"/>
  <c r="H45"/>
  <c r="D41"/>
  <c r="G33"/>
  <c r="G34"/>
  <c r="G35"/>
  <c r="G36"/>
  <c r="G37"/>
  <c r="G38"/>
  <c r="G39"/>
  <c r="G40"/>
  <c r="H33"/>
  <c r="H34"/>
  <c r="H35"/>
  <c r="H36"/>
  <c r="H37"/>
  <c r="H38"/>
  <c r="H39"/>
  <c r="H40"/>
  <c r="F41"/>
  <c r="E41"/>
  <c r="H32"/>
  <c r="H22"/>
  <c r="H23"/>
  <c r="H24"/>
  <c r="H25"/>
  <c r="H26"/>
  <c r="H27"/>
  <c r="H28"/>
  <c r="H29"/>
  <c r="H30"/>
  <c r="H31"/>
  <c r="H21"/>
  <c r="H8"/>
  <c r="H9"/>
  <c r="H10"/>
  <c r="H11"/>
  <c r="H12"/>
  <c r="H14"/>
  <c r="H15"/>
  <c r="H16"/>
  <c r="H17"/>
  <c r="H18"/>
  <c r="H17" i="19"/>
  <c r="H18"/>
  <c r="H19"/>
  <c r="H21"/>
  <c r="H22"/>
  <c r="H23"/>
  <c r="H24"/>
  <c r="H26"/>
  <c r="H27"/>
  <c r="H28"/>
  <c r="H29"/>
  <c r="H30"/>
  <c r="H16"/>
  <c r="H7"/>
  <c r="H8"/>
  <c r="H9"/>
  <c r="H10"/>
  <c r="H11"/>
  <c r="H12"/>
  <c r="H13"/>
  <c r="H6"/>
  <c r="H82" i="2"/>
  <c r="H83"/>
  <c r="H84"/>
  <c r="H85"/>
  <c r="H86"/>
  <c r="H87"/>
  <c r="H81"/>
  <c r="H46" i="20"/>
  <c r="H47"/>
  <c r="H48"/>
  <c r="H49"/>
  <c r="H50"/>
  <c r="H52"/>
  <c r="H53"/>
  <c r="H54"/>
  <c r="H45"/>
  <c r="H42"/>
  <c r="H43"/>
  <c r="F36"/>
  <c r="E36"/>
  <c r="F68" i="18"/>
  <c r="E68"/>
  <c r="G68" s="1"/>
  <c r="F35" i="20"/>
  <c r="E35"/>
  <c r="H10" i="2"/>
  <c r="H11"/>
  <c r="H12"/>
  <c r="H13"/>
  <c r="H14"/>
  <c r="H15"/>
  <c r="H16"/>
  <c r="G10"/>
  <c r="G11"/>
  <c r="G12"/>
  <c r="G13"/>
  <c r="G14"/>
  <c r="G15"/>
  <c r="G16"/>
  <c r="D52"/>
  <c r="D44"/>
  <c r="D17" i="20" s="1"/>
  <c r="D51"/>
  <c r="D41"/>
  <c r="D35"/>
  <c r="D36"/>
  <c r="D68" i="18"/>
  <c r="D28" i="20"/>
  <c r="D29"/>
  <c r="D30"/>
  <c r="D32"/>
  <c r="D13"/>
  <c r="D16"/>
  <c r="D18"/>
  <c r="D20"/>
  <c r="D21"/>
  <c r="D23"/>
  <c r="D25"/>
  <c r="G14" i="3"/>
  <c r="D39" i="20"/>
  <c r="D25" i="19"/>
  <c r="D20"/>
  <c r="D31" i="20" s="1"/>
  <c r="H19" i="2"/>
  <c r="H7"/>
  <c r="E17"/>
  <c r="D14" i="20"/>
  <c r="G25" i="18"/>
  <c r="G26"/>
  <c r="G27"/>
  <c r="G28"/>
  <c r="G8"/>
  <c r="G9"/>
  <c r="G10"/>
  <c r="G11"/>
  <c r="G12"/>
  <c r="C21" i="2"/>
  <c r="C41" i="18"/>
  <c r="C68"/>
  <c r="C44" i="2"/>
  <c r="C17" i="20"/>
  <c r="C52" i="2"/>
  <c r="E21"/>
  <c r="E44"/>
  <c r="E17" i="20" s="1"/>
  <c r="E52" i="2"/>
  <c r="F17"/>
  <c r="F21"/>
  <c r="H21" s="1"/>
  <c r="F44"/>
  <c r="F52"/>
  <c r="H52" s="1"/>
  <c r="L46" i="10"/>
  <c r="L45"/>
  <c r="L44"/>
  <c r="L43"/>
  <c r="L47"/>
  <c r="C8" i="21"/>
  <c r="C10" s="1"/>
  <c r="D8"/>
  <c r="E8"/>
  <c r="F8"/>
  <c r="G8"/>
  <c r="B8"/>
  <c r="E25" i="19"/>
  <c r="F25"/>
  <c r="H25" s="1"/>
  <c r="C25"/>
  <c r="F25" i="20"/>
  <c r="E25"/>
  <c r="C25"/>
  <c r="E20" i="19"/>
  <c r="E31" i="20" s="1"/>
  <c r="C20" i="19"/>
  <c r="C31" s="1"/>
  <c r="C33" i="20" s="1"/>
  <c r="E75" i="2"/>
  <c r="E18" i="20" s="1"/>
  <c r="C75" i="2"/>
  <c r="N10" i="9"/>
  <c r="N9"/>
  <c r="AD50"/>
  <c r="AD49"/>
  <c r="AD48"/>
  <c r="AD47"/>
  <c r="AD46"/>
  <c r="AD51" s="1"/>
  <c r="AC50"/>
  <c r="AC49"/>
  <c r="AE49" s="1"/>
  <c r="AC48"/>
  <c r="AC47"/>
  <c r="AD39"/>
  <c r="AC39"/>
  <c r="AC46"/>
  <c r="AE46" s="1"/>
  <c r="W39"/>
  <c r="U39"/>
  <c r="O39"/>
  <c r="M39"/>
  <c r="Q39" s="1"/>
  <c r="AE47"/>
  <c r="W51"/>
  <c r="U51"/>
  <c r="Y51" s="1"/>
  <c r="Y50"/>
  <c r="Y49"/>
  <c r="Y48"/>
  <c r="Y47"/>
  <c r="Y46"/>
  <c r="O51"/>
  <c r="M51"/>
  <c r="Q50"/>
  <c r="Q49"/>
  <c r="Q48"/>
  <c r="Q47"/>
  <c r="Q46"/>
  <c r="Y38"/>
  <c r="Y37"/>
  <c r="Y36"/>
  <c r="Y35"/>
  <c r="Y34"/>
  <c r="Q35"/>
  <c r="Q36"/>
  <c r="Q37"/>
  <c r="Q38"/>
  <c r="Q34"/>
  <c r="AE34"/>
  <c r="AE35"/>
  <c r="AE36"/>
  <c r="AE37"/>
  <c r="AE38"/>
  <c r="C36" i="20"/>
  <c r="C35"/>
  <c r="G37"/>
  <c r="G36"/>
  <c r="G35"/>
  <c r="B20"/>
  <c r="C76" i="2"/>
  <c r="C20" i="20" s="1"/>
  <c r="E76" i="2"/>
  <c r="E20" i="20" s="1"/>
  <c r="F76" i="2"/>
  <c r="G54" i="20"/>
  <c r="G53"/>
  <c r="G52"/>
  <c r="F51"/>
  <c r="G51"/>
  <c r="C51"/>
  <c r="G50"/>
  <c r="G49"/>
  <c r="G48"/>
  <c r="G47"/>
  <c r="G46"/>
  <c r="G45"/>
  <c r="F41"/>
  <c r="E41"/>
  <c r="C41"/>
  <c r="B39"/>
  <c r="B33"/>
  <c r="F32"/>
  <c r="E32"/>
  <c r="C32"/>
  <c r="B32"/>
  <c r="B31"/>
  <c r="F30"/>
  <c r="E30"/>
  <c r="C30"/>
  <c r="F29"/>
  <c r="E29"/>
  <c r="C29"/>
  <c r="B29"/>
  <c r="F28"/>
  <c r="E28"/>
  <c r="C28"/>
  <c r="B28"/>
  <c r="B24"/>
  <c r="F23"/>
  <c r="E23"/>
  <c r="C23"/>
  <c r="B23"/>
  <c r="B22"/>
  <c r="F77" i="2"/>
  <c r="F21" i="20" s="1"/>
  <c r="E77" i="2"/>
  <c r="E21" i="20" s="1"/>
  <c r="C21"/>
  <c r="B21"/>
  <c r="B19"/>
  <c r="C18"/>
  <c r="B18"/>
  <c r="F17"/>
  <c r="H17" s="1"/>
  <c r="B17"/>
  <c r="E16"/>
  <c r="C16"/>
  <c r="B16"/>
  <c r="B15"/>
  <c r="F14"/>
  <c r="B14"/>
  <c r="F13"/>
  <c r="E13"/>
  <c r="B13"/>
  <c r="X13" i="9"/>
  <c r="AA13"/>
  <c r="AD13"/>
  <c r="AC21"/>
  <c r="AC22"/>
  <c r="AC23"/>
  <c r="AC24"/>
  <c r="AC25"/>
  <c r="W26"/>
  <c r="Y26"/>
  <c r="AA26"/>
  <c r="AC26" s="1"/>
  <c r="F8" i="3"/>
  <c r="H8" s="1"/>
  <c r="E39" i="20"/>
  <c r="G21" i="19"/>
  <c r="E88" i="2"/>
  <c r="F88"/>
  <c r="C88"/>
  <c r="K56" i="10"/>
  <c r="L32"/>
  <c r="L31"/>
  <c r="L30"/>
  <c r="L29"/>
  <c r="L28"/>
  <c r="L27"/>
  <c r="L26"/>
  <c r="L25"/>
  <c r="L24"/>
  <c r="L23"/>
  <c r="L22"/>
  <c r="L21"/>
  <c r="L20"/>
  <c r="L19"/>
  <c r="L18"/>
  <c r="L17"/>
  <c r="L16"/>
  <c r="L15"/>
  <c r="L14"/>
  <c r="L13"/>
  <c r="G6" i="19"/>
  <c r="T65" i="9"/>
  <c r="R65"/>
  <c r="P65"/>
  <c r="L65"/>
  <c r="J65"/>
  <c r="H65"/>
  <c r="F65"/>
  <c r="N64"/>
  <c r="N63"/>
  <c r="N62"/>
  <c r="N61"/>
  <c r="N60"/>
  <c r="N65" s="1"/>
  <c r="U13"/>
  <c r="R13"/>
  <c r="N12"/>
  <c r="N11"/>
  <c r="N8"/>
  <c r="N13" s="1"/>
  <c r="G13" i="3"/>
  <c r="G12"/>
  <c r="G11"/>
  <c r="G10"/>
  <c r="G9"/>
  <c r="C39" i="20"/>
  <c r="G72" i="18"/>
  <c r="G71"/>
  <c r="G70"/>
  <c r="G69"/>
  <c r="G57"/>
  <c r="G56"/>
  <c r="G55"/>
  <c r="G54"/>
  <c r="G53"/>
  <c r="G52"/>
  <c r="G51"/>
  <c r="G50"/>
  <c r="G49"/>
  <c r="G48"/>
  <c r="G47"/>
  <c r="G46"/>
  <c r="G45"/>
  <c r="G32"/>
  <c r="G31"/>
  <c r="G30"/>
  <c r="G29"/>
  <c r="G24"/>
  <c r="G23"/>
  <c r="G22"/>
  <c r="G21"/>
  <c r="G30" i="19"/>
  <c r="G29"/>
  <c r="G28"/>
  <c r="G27"/>
  <c r="G26"/>
  <c r="G25"/>
  <c r="G24"/>
  <c r="G23"/>
  <c r="G22"/>
  <c r="G18"/>
  <c r="G17"/>
  <c r="G16"/>
  <c r="G8"/>
  <c r="G87" i="2"/>
  <c r="G86"/>
  <c r="G85"/>
  <c r="G84"/>
  <c r="G83"/>
  <c r="G82"/>
  <c r="G81"/>
  <c r="G73"/>
  <c r="G71"/>
  <c r="G69"/>
  <c r="G68"/>
  <c r="G64"/>
  <c r="G63"/>
  <c r="G60"/>
  <c r="G59"/>
  <c r="G20"/>
  <c r="G19"/>
  <c r="G7"/>
  <c r="G76"/>
  <c r="G52"/>
  <c r="F39" i="20"/>
  <c r="E31" i="19"/>
  <c r="E33" i="20" s="1"/>
  <c r="H77" i="2"/>
  <c r="G21"/>
  <c r="G77"/>
  <c r="G8" i="3"/>
  <c r="H76" i="2"/>
  <c r="F20" i="20"/>
  <c r="AC51" i="9"/>
  <c r="F20" i="19"/>
  <c r="F31" s="1"/>
  <c r="H25" i="20"/>
  <c r="H68" i="18"/>
  <c r="G41" i="20"/>
  <c r="H79" i="2" l="1"/>
  <c r="H32" i="20"/>
  <c r="H41"/>
  <c r="AE39" i="9"/>
  <c r="Y39"/>
  <c r="AE48"/>
  <c r="G25" i="20"/>
  <c r="G41" i="18"/>
  <c r="F9" i="2"/>
  <c r="H9" s="1"/>
  <c r="F78"/>
  <c r="G79"/>
  <c r="F19" i="18"/>
  <c r="H13"/>
  <c r="C19"/>
  <c r="C73" s="1"/>
  <c r="C37" i="20" s="1"/>
  <c r="D31" i="19"/>
  <c r="D33" i="20" s="1"/>
  <c r="F16"/>
  <c r="G16" s="1"/>
  <c r="G9" i="2"/>
  <c r="H13" i="20"/>
  <c r="D10" i="21"/>
  <c r="E10"/>
  <c r="E19" i="18"/>
  <c r="D19"/>
  <c r="G7"/>
  <c r="H7"/>
  <c r="G21" i="20"/>
  <c r="G39"/>
  <c r="C17" i="2"/>
  <c r="D73" i="18"/>
  <c r="D37" i="20" s="1"/>
  <c r="G13"/>
  <c r="H23"/>
  <c r="Q51" i="9"/>
  <c r="AE50"/>
  <c r="E15" i="20"/>
  <c r="D17" i="2"/>
  <c r="H20" i="19"/>
  <c r="F31" i="20"/>
  <c r="H31" s="1"/>
  <c r="H20"/>
  <c r="G78" i="2"/>
  <c r="H51" i="20"/>
  <c r="H35"/>
  <c r="C31"/>
  <c r="G30"/>
  <c r="H88" i="2"/>
  <c r="G88"/>
  <c r="G8"/>
  <c r="H8"/>
  <c r="E14" i="20"/>
  <c r="G14" s="1"/>
  <c r="H78" i="2"/>
  <c r="H31" i="19"/>
  <c r="F33" i="20"/>
  <c r="G31" i="19"/>
  <c r="H17" i="2"/>
  <c r="F15" i="20"/>
  <c r="G17" i="2"/>
  <c r="F58"/>
  <c r="AE51" i="9"/>
  <c r="H39" i="20"/>
  <c r="H30"/>
  <c r="G20" i="19"/>
  <c r="F73" i="18"/>
  <c r="H44" i="2"/>
  <c r="G20" i="20"/>
  <c r="G17"/>
  <c r="G44" i="2"/>
  <c r="G23" i="20"/>
  <c r="H28"/>
  <c r="H29"/>
  <c r="G32"/>
  <c r="F75" i="2"/>
  <c r="E58"/>
  <c r="H36" i="20"/>
  <c r="H41" i="18"/>
  <c r="H21" i="20"/>
  <c r="G28"/>
  <c r="G29"/>
  <c r="H19" i="18" l="1"/>
  <c r="H16" i="20"/>
  <c r="G19" i="18"/>
  <c r="G73" s="1"/>
  <c r="G31" i="20"/>
  <c r="E73" i="18"/>
  <c r="E37" i="20" s="1"/>
  <c r="H14"/>
  <c r="C15"/>
  <c r="C58" i="2"/>
  <c r="G15" i="20"/>
  <c r="H15"/>
  <c r="D15"/>
  <c r="D58" i="2"/>
  <c r="G75"/>
  <c r="H75"/>
  <c r="F18" i="20"/>
  <c r="F67" i="2"/>
  <c r="F19" i="20"/>
  <c r="H58" i="2"/>
  <c r="G58"/>
  <c r="E19" i="20"/>
  <c r="E67" i="2"/>
  <c r="F37" i="20"/>
  <c r="H73" i="18"/>
  <c r="G33" i="20"/>
  <c r="H33"/>
  <c r="D19" l="1"/>
  <c r="D67" i="2"/>
  <c r="H37" i="20"/>
  <c r="C67" i="2"/>
  <c r="C19" i="20"/>
  <c r="E22"/>
  <c r="E70" i="2"/>
  <c r="H19" i="20"/>
  <c r="G19"/>
  <c r="G18"/>
  <c r="H18"/>
  <c r="F22"/>
  <c r="G67" i="2"/>
  <c r="H67"/>
  <c r="F70"/>
  <c r="D22" i="20" l="1"/>
  <c r="D70" i="2"/>
  <c r="D24" i="20" s="1"/>
  <c r="C70" i="2"/>
  <c r="C22" i="20"/>
  <c r="G22"/>
  <c r="H22"/>
  <c r="H70" i="2"/>
  <c r="F24" i="20"/>
  <c r="G70" i="2"/>
  <c r="E24" i="20"/>
  <c r="C24" l="1"/>
  <c r="G14" i="19"/>
  <c r="H14"/>
  <c r="G24" i="20"/>
  <c r="H24"/>
</calcChain>
</file>

<file path=xl/sharedStrings.xml><?xml version="1.0" encoding="utf-8"?>
<sst xmlns="http://schemas.openxmlformats.org/spreadsheetml/2006/main" count="970" uniqueCount="554">
  <si>
    <t>комунальних підприємств Білоцерківської міської ради</t>
  </si>
  <si>
    <t>Код рядка</t>
  </si>
  <si>
    <t>Фінансовий результат від операційної діяльності</t>
  </si>
  <si>
    <t>Витрати на оплату праці</t>
  </si>
  <si>
    <t>Відрахування на соціальні заходи</t>
  </si>
  <si>
    <t>Амортизація</t>
  </si>
  <si>
    <t>за ЗКГНГ</t>
  </si>
  <si>
    <t>за СПОДУ</t>
  </si>
  <si>
    <t xml:space="preserve">за  КВЕД  </t>
  </si>
  <si>
    <t xml:space="preserve">Місцезнаходження  </t>
  </si>
  <si>
    <t xml:space="preserve">Телефон </t>
  </si>
  <si>
    <t xml:space="preserve">Прізвище та ініціали керівника  </t>
  </si>
  <si>
    <t xml:space="preserve">Підприємство  </t>
  </si>
  <si>
    <t xml:space="preserve">Організаційно-правова форма </t>
  </si>
  <si>
    <t xml:space="preserve">Вид економічної діяльності    </t>
  </si>
  <si>
    <t xml:space="preserve">Галузь     </t>
  </si>
  <si>
    <t xml:space="preserve">Код рядка </t>
  </si>
  <si>
    <t>Усього доходів</t>
  </si>
  <si>
    <t>Територія</t>
  </si>
  <si>
    <t>Форма власності</t>
  </si>
  <si>
    <t>витрати на страхові послуги</t>
  </si>
  <si>
    <t>витрати на аудиторські послуги</t>
  </si>
  <si>
    <t>Валовий прибуток (збиток)</t>
  </si>
  <si>
    <t xml:space="preserve">прибуток </t>
  </si>
  <si>
    <t>збиток</t>
  </si>
  <si>
    <t>Резервний фонд</t>
  </si>
  <si>
    <t>неустойки (штрафи, пені)</t>
  </si>
  <si>
    <t>витрати на паливо та енергію</t>
  </si>
  <si>
    <t>Інші операційні витрати</t>
  </si>
  <si>
    <t>Виручка від реалізації основних фондів</t>
  </si>
  <si>
    <t>на початок періоду</t>
  </si>
  <si>
    <t>Чистий грошовий потік</t>
  </si>
  <si>
    <t>Забезпечення</t>
  </si>
  <si>
    <t>х</t>
  </si>
  <si>
    <t>витрати на службові відрядження</t>
  </si>
  <si>
    <t>витрати на зв’язок</t>
  </si>
  <si>
    <t>витрати на оплату праці</t>
  </si>
  <si>
    <t>відрахування на соціальні заходи</t>
  </si>
  <si>
    <t>амортизація основних засобів і нематеріальних активів загальногосподарського призначення</t>
  </si>
  <si>
    <t>витрати на операційну оренду основних засобів та роялті, що мають загальногосподарське призначення</t>
  </si>
  <si>
    <t>витрати на страхування майна загальногосподарського призначення</t>
  </si>
  <si>
    <t xml:space="preserve">організаційно-технічні послуги </t>
  </si>
  <si>
    <t>юридичні послуги</t>
  </si>
  <si>
    <t>послуги з оцінки майна</t>
  </si>
  <si>
    <t>витрати на охорону праці загальногосподарського персоналу</t>
  </si>
  <si>
    <t xml:space="preserve">витрати на підвищення кваліфікації та перепідготовку кадрів </t>
  </si>
  <si>
    <t>витрати на поліпшення основних фондів</t>
  </si>
  <si>
    <t>відрахування до резерву сумнівних боргів</t>
  </si>
  <si>
    <t>№ з/п</t>
  </si>
  <si>
    <t xml:space="preserve">Придбання акцій та облігацій  </t>
  </si>
  <si>
    <t>на кінець періоду</t>
  </si>
  <si>
    <t>Залучення кредитних коштів</t>
  </si>
  <si>
    <t>Усього</t>
  </si>
  <si>
    <t>Відсоток</t>
  </si>
  <si>
    <t>Залишок нерозподіленого прибутку (непокритого збитку) на початок звітного періоду</t>
  </si>
  <si>
    <t>Залишок нерозподіленого прибутку (непокритого збитку) на кінець звітного періоду</t>
  </si>
  <si>
    <t>відрахування до недержавних пенсійних фондів</t>
  </si>
  <si>
    <t>витрати на консалтингові послуги</t>
  </si>
  <si>
    <t>амортизація основних засобів і нематеріальних активів</t>
  </si>
  <si>
    <t>витрати на електроенергію</t>
  </si>
  <si>
    <t xml:space="preserve">витрати на паливо </t>
  </si>
  <si>
    <t>консультаційні та інформаційні послуги</t>
  </si>
  <si>
    <t>Зобов'язання</t>
  </si>
  <si>
    <t xml:space="preserve">Сума, валюта за договорами </t>
  </si>
  <si>
    <t>Процентна ставка</t>
  </si>
  <si>
    <t>Розвиток виробництва</t>
  </si>
  <si>
    <t>витрати на благодійну допомогу</t>
  </si>
  <si>
    <r>
      <t xml:space="preserve">Орган державного управління  </t>
    </r>
    <r>
      <rPr>
        <b/>
        <i/>
        <sz val="14"/>
        <rFont val="Times New Roman"/>
        <family val="1"/>
        <charset val="204"/>
      </rPr>
      <t xml:space="preserve"> </t>
    </r>
  </si>
  <si>
    <t xml:space="preserve">Вид кредитного продукту та цільове призначення </t>
  </si>
  <si>
    <t>__________________________________________________________________________________________________________________</t>
  </si>
  <si>
    <t>витрати на утримання основних фондів, інших необоротних активів загальногосподарського використання,  у тому числі:</t>
  </si>
  <si>
    <t>(посада)</t>
  </si>
  <si>
    <t>(підпис)</t>
  </si>
  <si>
    <t>витрати на рекламу</t>
  </si>
  <si>
    <t>Капітальні інвестиції, усього,
у тому числі:</t>
  </si>
  <si>
    <t>податок на доходи фізичних осіб</t>
  </si>
  <si>
    <t xml:space="preserve">Єдиний внесок на загальнообов'язкове державне соціальне страхування                              </t>
  </si>
  <si>
    <t>акцизний податок</t>
  </si>
  <si>
    <t>Заборгованість на останню дату</t>
  </si>
  <si>
    <t>Бюджетне фінансування</t>
  </si>
  <si>
    <t>Дата видачі / погашення (графік)</t>
  </si>
  <si>
    <t xml:space="preserve">      1. Дані про підприємство, персонал та фонд заробітної плати</t>
  </si>
  <si>
    <t>кредити</t>
  </si>
  <si>
    <t xml:space="preserve">позики </t>
  </si>
  <si>
    <t>Фінансовий результат до оподаткування</t>
  </si>
  <si>
    <t>І. Формування фінансових результатів</t>
  </si>
  <si>
    <t>плата за користування надрами</t>
  </si>
  <si>
    <t>Оптимальне значення</t>
  </si>
  <si>
    <t>&gt; 0</t>
  </si>
  <si>
    <t xml:space="preserve">         (ініціали, прізвище)    </t>
  </si>
  <si>
    <t>у тому числі:</t>
  </si>
  <si>
    <t>рентна плата за транспортування</t>
  </si>
  <si>
    <t>Середньооблікова кількість штатних працівників</t>
  </si>
  <si>
    <t>витрати, пов'язані з використанням власних службових автомобілів</t>
  </si>
  <si>
    <t>Усього витрат</t>
  </si>
  <si>
    <t>облігації</t>
  </si>
  <si>
    <t>Інформація</t>
  </si>
  <si>
    <t>Найменування  банку</t>
  </si>
  <si>
    <t>Інші джерела (розшифрувати)</t>
  </si>
  <si>
    <t>(ініціали, прізвище)</t>
  </si>
  <si>
    <t>за КОАТУУ</t>
  </si>
  <si>
    <t>за КОПФГ</t>
  </si>
  <si>
    <t xml:space="preserve">за ЄДРПОУ </t>
  </si>
  <si>
    <t>______________________________________</t>
  </si>
  <si>
    <t>у тому числі за основними видами діяльності за КВЕД</t>
  </si>
  <si>
    <t>погашення реструктуризованих та відстрочених сум, що підлягають сплаті в поточному році до бюджетів та державних цільових фондів</t>
  </si>
  <si>
    <t>(найменування підприємства)</t>
  </si>
  <si>
    <t>Середньооблікова чисельність осіб, у тому числі:</t>
  </si>
  <si>
    <t>Витрати на збут</t>
  </si>
  <si>
    <t>Витрати (дохід) з податку на прибуток</t>
  </si>
  <si>
    <t xml:space="preserve">Прибуток (збиток) від  припиненої діяльності після оподаткування </t>
  </si>
  <si>
    <t>Адміністративні витрати</t>
  </si>
  <si>
    <t>Інші операційні доходи/витрати</t>
  </si>
  <si>
    <t>Доходи/витрати від фінансової та інвестиційної діяльності</t>
  </si>
  <si>
    <t>Грошові кошти на початок періоду</t>
  </si>
  <si>
    <t>Необоротні активи</t>
  </si>
  <si>
    <t>Оборотні активи</t>
  </si>
  <si>
    <t>Власний капітал</t>
  </si>
  <si>
    <t>Розподіл чистого прибутку</t>
  </si>
  <si>
    <t xml:space="preserve">Нараховані до сплати обов'язкові платежі підприємства до бюджету та єдиний внесок на загальнообов'язкове державне соціальне страхування </t>
  </si>
  <si>
    <t>ІІІ. Рух грошових коштів</t>
  </si>
  <si>
    <t>Податок на прибуток підприємств</t>
  </si>
  <si>
    <t>IІ. Розрахунки з бюджетом</t>
  </si>
  <si>
    <t>Чистий рух грошових коштів операційної діяльності</t>
  </si>
  <si>
    <t>І. Рух коштів у результаті операційної діяльності</t>
  </si>
  <si>
    <t>II. Рух коштів у результаті інвестиційної діяльності</t>
  </si>
  <si>
    <t>Чистий рух коштів від інвестиційної діяльності </t>
  </si>
  <si>
    <t>III. Рух коштів у результаті фінансової діяльності</t>
  </si>
  <si>
    <t>Чистий рух коштів від фінансової діяльності </t>
  </si>
  <si>
    <t>Надходження від отриманих:</t>
  </si>
  <si>
    <t>Довгострокові зобов'язання і забезпечення</t>
  </si>
  <si>
    <t>Поточні зобов'язання і забезпечення</t>
  </si>
  <si>
    <t>Коефіцієнт рентабельності активів</t>
  </si>
  <si>
    <t>погашення податкового боргу, у тому числі:</t>
  </si>
  <si>
    <t>Собівартість реалізованої продукції (товарів, робіт, послуг)</t>
  </si>
  <si>
    <t>&gt; 1</t>
  </si>
  <si>
    <t>транспортні витрати</t>
  </si>
  <si>
    <t>витрати на зберігання та упаковку</t>
  </si>
  <si>
    <t>Коефіцієнти рентабельності та прибутковості</t>
  </si>
  <si>
    <t>Коефіцієнти фінансової стійкості та ліквідності</t>
  </si>
  <si>
    <t>Стандарти звітності П(с)БОУ</t>
  </si>
  <si>
    <t>Стандарти звітності МСФЗ</t>
  </si>
  <si>
    <t>Перенесено з додаткового капіталу</t>
  </si>
  <si>
    <t>Марка</t>
  </si>
  <si>
    <t>Рік придбання</t>
  </si>
  <si>
    <t>Витрати, усього</t>
  </si>
  <si>
    <t>матеріальні витрати</t>
  </si>
  <si>
    <t>оплата праці</t>
  </si>
  <si>
    <t>амортизація</t>
  </si>
  <si>
    <t>інші витрати</t>
  </si>
  <si>
    <t>Договір</t>
  </si>
  <si>
    <t>Дата початку оренди</t>
  </si>
  <si>
    <t>Сума орендної плати</t>
  </si>
  <si>
    <t>Основні фінансові показники</t>
  </si>
  <si>
    <t>Чистий дохід від реалізації продукції (товарів, робіт, послуг)</t>
  </si>
  <si>
    <t>витрати на оренду службових автомобілів</t>
  </si>
  <si>
    <t>№</t>
  </si>
  <si>
    <t>Загальна кошторисна вартість</t>
  </si>
  <si>
    <t>Капітальні інвестиції</t>
  </si>
  <si>
    <t>IV. Капітальні інвестиції</t>
  </si>
  <si>
    <t xml:space="preserve">IV. Капітальні інвестиції </t>
  </si>
  <si>
    <t>VI. Звіт про фінансовий стан</t>
  </si>
  <si>
    <t>V. Коефіцієнтний аналіз</t>
  </si>
  <si>
    <t>курсові різниці</t>
  </si>
  <si>
    <t>2145/1</t>
  </si>
  <si>
    <t>2145/2</t>
  </si>
  <si>
    <t>4010</t>
  </si>
  <si>
    <t>Таблиця 4</t>
  </si>
  <si>
    <t>Чистий  фінансовий результат</t>
  </si>
  <si>
    <t>Коефіцієнт рентабельності діяльності</t>
  </si>
  <si>
    <t>Коефіцієнт фінансової стійкості</t>
  </si>
  <si>
    <t>Інші доходи/витрати</t>
  </si>
  <si>
    <t>Елементи операційних витрат</t>
  </si>
  <si>
    <t>тис. гривень (без ПДВ)</t>
  </si>
  <si>
    <t>Факт</t>
  </si>
  <si>
    <t>ЗВІТ</t>
  </si>
  <si>
    <t xml:space="preserve">ПРО ВИКОНАННЯ ФІНАНСОВОГО ПЛАНУ ПІДПРИЄМСТВА </t>
  </si>
  <si>
    <t>Продовження додатка 3</t>
  </si>
  <si>
    <t>План</t>
  </si>
  <si>
    <t>Заборгованість за кредитами на початок звітного періоду</t>
  </si>
  <si>
    <t>Отримано залучених коштів за звітний період</t>
  </si>
  <si>
    <t>план</t>
  </si>
  <si>
    <t>факт</t>
  </si>
  <si>
    <t>Повернено залучених коштів  за звітний період</t>
  </si>
  <si>
    <t>Заборгованість на кінець звітного періоду</t>
  </si>
  <si>
    <t>Найменування об’єкта</t>
  </si>
  <si>
    <t>Інші поточні податки, збори, обов'язкові платежі до державного та місцевих бюджетів, у тому числі:</t>
  </si>
  <si>
    <t xml:space="preserve">          </t>
  </si>
  <si>
    <t>_______________________________</t>
  </si>
  <si>
    <t xml:space="preserve">                  (ініціали, прізвище)    </t>
  </si>
  <si>
    <t xml:space="preserve">                                                   (посада)</t>
  </si>
  <si>
    <t>Коди</t>
  </si>
  <si>
    <t>Таблиця 6</t>
  </si>
  <si>
    <t>Неконтрольована частка</t>
  </si>
  <si>
    <t xml:space="preserve">план </t>
  </si>
  <si>
    <t>Валовий прибуток/збиток</t>
  </si>
  <si>
    <t>Дивіденди/відрахування частини чистого прибутку</t>
  </si>
  <si>
    <t>Усього виплат на користь держави</t>
  </si>
  <si>
    <t>Усього активи</t>
  </si>
  <si>
    <t>Усього зобов'язання і забезпечення</t>
  </si>
  <si>
    <t>у тому числі грошові кошти та їх еквіваленти</t>
  </si>
  <si>
    <t>у тому числі державні гранти і субсидії</t>
  </si>
  <si>
    <t>у тому числі фінансові запозичення</t>
  </si>
  <si>
    <t>Доходи і витрати (деталізація)</t>
  </si>
  <si>
    <t xml:space="preserve">пояснення та обґрунтування відхилення від запланованого рівня доходів/витрат                               </t>
  </si>
  <si>
    <t>відхилення,  +/–</t>
  </si>
  <si>
    <t>виконання, %</t>
  </si>
  <si>
    <t>Доходи і витрати (узагальнені показники)</t>
  </si>
  <si>
    <t>Матеріальні витрати, у тому числі:</t>
  </si>
  <si>
    <t>витрати на сировину та основні матеріали</t>
  </si>
  <si>
    <t>Найменування показника</t>
  </si>
  <si>
    <t>Витрати</t>
  </si>
  <si>
    <t>Продовження  таблиці 3</t>
  </si>
  <si>
    <t xml:space="preserve">вплив зміни валютних курсів на залишок коштів </t>
  </si>
  <si>
    <t>Продовження  таблиці 6</t>
  </si>
  <si>
    <t>Відхилення,  +/–</t>
  </si>
  <si>
    <t>Виконання, %</t>
  </si>
  <si>
    <t>адміністративно-управлінський персонал</t>
  </si>
  <si>
    <t>директор</t>
  </si>
  <si>
    <t>працівники</t>
  </si>
  <si>
    <t>Середньомісячна заробітна плата одного працівника, гривень</t>
  </si>
  <si>
    <t>Середньомісячний дохід одного працівника, гривень</t>
  </si>
  <si>
    <t>У тому числі за їх видами</t>
  </si>
  <si>
    <t>освоєння капітальних вкладень</t>
  </si>
  <si>
    <t>власні кошти</t>
  </si>
  <si>
    <t>кредитні кошти</t>
  </si>
  <si>
    <t>інші джерела (зазначити джерело)</t>
  </si>
  <si>
    <t>усього на рік</t>
  </si>
  <si>
    <t xml:space="preserve">у тому числі </t>
  </si>
  <si>
    <t xml:space="preserve">Довгострокові зобов'язання, усього </t>
  </si>
  <si>
    <t>Короткострокові зобов'язання, усього</t>
  </si>
  <si>
    <t>Інші фінансові зобов'язання, усього</t>
  </si>
  <si>
    <t>ціна одиниці     (вартість  продукції/     наданих послуг), гривень</t>
  </si>
  <si>
    <t>кількість продукції/             наданих послуг, одиниця виміру</t>
  </si>
  <si>
    <t>чистий дохід  від реалізації продукції (товарів, робіт, послуг),     тис. гривень</t>
  </si>
  <si>
    <t>2120/2130</t>
  </si>
  <si>
    <t>Грошові кошти</t>
  </si>
  <si>
    <t>Примітки</t>
  </si>
  <si>
    <t xml:space="preserve">      Загальна інформація про підприємство (резюме)</t>
  </si>
  <si>
    <t>________________________________________________</t>
  </si>
  <si>
    <t xml:space="preserve">                   (підпис)</t>
  </si>
  <si>
    <t xml:space="preserve">                                         (посада)</t>
  </si>
  <si>
    <t xml:space="preserve">(ініціали, прізвище)    </t>
  </si>
  <si>
    <t xml:space="preserve">                                           (посада)</t>
  </si>
  <si>
    <t xml:space="preserve">             (ініціали, прізвище)    </t>
  </si>
  <si>
    <t>Одиниця виміру, тис. гривень</t>
  </si>
  <si>
    <t>Фонд оплати праці, тис. гривень,                           у тому числі:</t>
  </si>
  <si>
    <t>Витрати на оплату праці,                                         тис. гривень, у тому числі:</t>
  </si>
  <si>
    <t xml:space="preserve">Найменування об’єкта </t>
  </si>
  <si>
    <t>Інформація щодо проектно-кошторисної документації (стан розроблення, затвердження, у разі затвердження зазначити орган, яким затверджено, та відповідний документ)</t>
  </si>
  <si>
    <t>Документ, яким затверджений титул будови, із зазначенням органу, який його погодив</t>
  </si>
  <si>
    <t>Рік початку        і закінчення будівництва</t>
  </si>
  <si>
    <t>Податок на додану вартість, нарахований до сплати до державного бюджету за підсумками звітного періоду</t>
  </si>
  <si>
    <t>Податок на додану вартість, що підлягає відшкодуванню з державного бюджету за підсумками звітного періоду</t>
  </si>
  <si>
    <t>Збільшення</t>
  </si>
  <si>
    <t>Характеризує ефективність використання активів підприємства</t>
  </si>
  <si>
    <t>Характеризує ефективність господарської діяльності підприємства</t>
  </si>
  <si>
    <t>Характеризує співвідношення власних та позикових коштів і залежність підприємства від зовнішніх фінансових джерел</t>
  </si>
  <si>
    <t>Показує достатність ресурсів підприємства, які може бути використано для погашення його поточних зобов'язань.  Нормативним значенням для цього показника є &gt; 1–1,5</t>
  </si>
  <si>
    <t>Мета використання</t>
  </si>
  <si>
    <t xml:space="preserve">У разі збільшення витрат  на оплату праці в плановому році порівняно до запланованих та порівняно з попереднім роком обов'язково надаються відповідні обґрунтування. </t>
  </si>
  <si>
    <t>(    )</t>
  </si>
  <si>
    <t>Коефіцієнт рентабельності діяльності
(чистий фінансовий результат, рядок 1200 / чистий дохід від реалізації продукції (товарів, робіт, послуг), рядок 1000)</t>
  </si>
  <si>
    <t>зміна ціни одиниці  (вартості продукції/     наданих послуг)</t>
  </si>
  <si>
    <t>Інші податки, збори, обов'язкові платежі до державного та місцевих бюджетів</t>
  </si>
  <si>
    <r>
      <t xml:space="preserve">Керівник </t>
    </r>
    <r>
      <rPr>
        <sz val="14"/>
        <rFont val="Times New Roman"/>
        <family val="1"/>
        <charset val="204"/>
      </rPr>
      <t>__________________________</t>
    </r>
  </si>
  <si>
    <t>____________________</t>
  </si>
  <si>
    <t>______________________________</t>
  </si>
  <si>
    <r>
      <t xml:space="preserve">Доходи/витрати від фінансової та інвестиційної діяльності </t>
    </r>
    <r>
      <rPr>
        <sz val="12"/>
        <rFont val="Times New Roman"/>
        <family val="1"/>
        <charset val="204"/>
      </rPr>
      <t>(рядок 1110 + рядок 1120 - рядок 1130 - рядок 1140)</t>
    </r>
  </si>
  <si>
    <r>
      <t xml:space="preserve">Інші доходи/витрати </t>
    </r>
    <r>
      <rPr>
        <sz val="12"/>
        <rFont val="Times New Roman"/>
        <family val="1"/>
        <charset val="204"/>
      </rPr>
      <t>(рядок 1150 - рядок 1160)</t>
    </r>
  </si>
  <si>
    <r>
      <t>Інші операційні доходи/витрати</t>
    </r>
    <r>
      <rPr>
        <sz val="12"/>
        <rFont val="Times New Roman"/>
        <family val="1"/>
        <charset val="204"/>
      </rPr>
      <t xml:space="preserve"> (рядок 1030 - рядок 1080)</t>
    </r>
  </si>
  <si>
    <r>
      <t xml:space="preserve">Керівник </t>
    </r>
    <r>
      <rPr>
        <sz val="14"/>
        <rFont val="Times New Roman"/>
        <family val="1"/>
        <charset val="204"/>
      </rPr>
      <t>_______________________</t>
    </r>
  </si>
  <si>
    <r>
      <t>Керівник</t>
    </r>
    <r>
      <rPr>
        <sz val="14"/>
        <rFont val="Times New Roman"/>
        <family val="1"/>
        <charset val="204"/>
      </rPr>
      <t xml:space="preserve">   ____________________________</t>
    </r>
  </si>
  <si>
    <r>
      <t xml:space="preserve">Керівник </t>
    </r>
    <r>
      <rPr>
        <sz val="14"/>
        <rFont val="Times New Roman"/>
        <family val="1"/>
        <charset val="204"/>
      </rPr>
      <t>_________________________</t>
    </r>
  </si>
  <si>
    <r>
      <t xml:space="preserve">Керівник </t>
    </r>
    <r>
      <rPr>
        <sz val="14"/>
        <rFont val="Times New Roman"/>
        <family val="1"/>
        <charset val="204"/>
      </rPr>
      <t>___________________</t>
    </r>
  </si>
  <si>
    <r>
      <t>у тому числі:</t>
    </r>
    <r>
      <rPr>
        <i/>
        <sz val="11"/>
        <rFont val="Times New Roman"/>
        <family val="1"/>
        <charset val="204"/>
      </rPr>
      <t xml:space="preserve"> </t>
    </r>
  </si>
  <si>
    <t xml:space="preserve">інші надходження (розшифрувати) </t>
  </si>
  <si>
    <t>в тому числі:</t>
  </si>
  <si>
    <t>в тому числі</t>
  </si>
  <si>
    <r>
      <t>Керівник ________________</t>
    </r>
    <r>
      <rPr>
        <sz val="14"/>
        <rFont val="Times New Roman"/>
        <family val="1"/>
        <charset val="204"/>
      </rPr>
      <t xml:space="preserve"> </t>
    </r>
  </si>
  <si>
    <t>_____________________________</t>
  </si>
  <si>
    <t>Відхилення (+,-)</t>
  </si>
  <si>
    <t>Податок на додану вартість нарахований/до відшкодування  (з мінусом)</t>
  </si>
  <si>
    <t>__________</t>
  </si>
  <si>
    <t>Відрахування частини чистого прибутку</t>
  </si>
  <si>
    <t>внески до статутного капіталу (розшифрувати)</t>
  </si>
  <si>
    <t>Коефіцієнт рентабельності активів
(чистий фінансовий результат, рядок 1200 / вартість активів, рядок 6030)</t>
  </si>
  <si>
    <t>Коефіцієнт фінансової стійкості
(власний капітал, рядок 6090 / довгострокові зобов'язання, рядок 6040 + поточні зобов'язання, рядок 6050)</t>
  </si>
  <si>
    <t>Коефіцієнт поточної ліквідності (покриття)
(оборотні активи, рядок 6010 / поточні зобов'язання, рядок 6050)</t>
  </si>
  <si>
    <t xml:space="preserve">      2. Інформація про бізнес підприємства (код рядка 1000 фінансового плану)</t>
  </si>
  <si>
    <t xml:space="preserve">     3. Діючі фінансові зобов'язання підприємства</t>
  </si>
  <si>
    <t xml:space="preserve">      4. Інформація щодо отримання та повернення залучених коштів</t>
  </si>
  <si>
    <t>5. Витрати, пов'язані з використанням власних службових автомобілів (у складі адміністративних витрат, рядок 1041)</t>
  </si>
  <si>
    <t>6. Витрати на оренду службових автомобілів (у складі адміністративних витрат, рядок 1042)</t>
  </si>
  <si>
    <t>7. Джерела капітальних інвестицій</t>
  </si>
  <si>
    <t>За рахунок прибутку, який залишається в розпорядженні підприємства</t>
  </si>
  <si>
    <t>За рахунок амортизаційних відрахувань</t>
  </si>
  <si>
    <t>УСЬОГО</t>
  </si>
  <si>
    <t>державний бюджет</t>
  </si>
  <si>
    <t xml:space="preserve">     надходження коштів (розшифрувати)</t>
  </si>
  <si>
    <t xml:space="preserve">     використання коштів (розшифрувати)</t>
  </si>
  <si>
    <t>обласний бюджет</t>
  </si>
  <si>
    <t>міський бюджет</t>
  </si>
  <si>
    <t>____________</t>
  </si>
  <si>
    <t>8. Капітальне будівництво (рядок 4010 таблиці 4)</t>
  </si>
  <si>
    <t>9.План використання бюджетних коштів</t>
  </si>
  <si>
    <t xml:space="preserve">   (підпис)</t>
  </si>
  <si>
    <t>тис. грн.</t>
  </si>
  <si>
    <t>Показники</t>
  </si>
  <si>
    <t>Роки</t>
  </si>
  <si>
    <t>Доходи</t>
  </si>
  <si>
    <t>Чистий прибуток</t>
  </si>
  <si>
    <t>Використання прибутку</t>
  </si>
  <si>
    <t>Нерозподілений прибуток (збиток) на кінець року</t>
  </si>
  <si>
    <t>по</t>
  </si>
  <si>
    <t xml:space="preserve">                  (назва підприємства)</t>
  </si>
  <si>
    <t>Назва майна</t>
  </si>
  <si>
    <t>Місце знаходження</t>
  </si>
  <si>
    <t>Керівник</t>
  </si>
  <si>
    <t>Виконавець</t>
  </si>
  <si>
    <t>Відомості про нерухоме майно (будівлі, споруди, окремі приміщення у тому числі об"єкти незавершеного будівництва)</t>
  </si>
  <si>
    <t>Будівлі, споруди, окремі приміщення у тому числі об"єкти незавершеного будівництва, всього</t>
  </si>
  <si>
    <t xml:space="preserve">  в т.ч. :</t>
  </si>
  <si>
    <t>адміністративні приміщення</t>
  </si>
  <si>
    <t>виробничі приміщення</t>
  </si>
  <si>
    <t>інші</t>
  </si>
  <si>
    <t>Будівлі, споруди, окремі приміщення, які передано в оренду</t>
  </si>
  <si>
    <t>Площа</t>
  </si>
  <si>
    <t xml:space="preserve">Інформація про претензійно-позовну роботу комунального підприємства __________________________________________ </t>
  </si>
  <si>
    <r>
      <t xml:space="preserve">станом на 01 ____________________ 20___ р.     </t>
    </r>
    <r>
      <rPr>
        <sz val="8"/>
        <rFont val="Arial"/>
        <family val="2"/>
        <charset val="204"/>
      </rPr>
      <t>(складається на останню звітну дату)</t>
    </r>
  </si>
  <si>
    <t xml:space="preserve">Сума кредиторської заборгованості _____________________ тис. грн </t>
  </si>
  <si>
    <t xml:space="preserve">Сума дебіторської заборгованості _____________________ тис. грн </t>
  </si>
  <si>
    <t>Справи за позовом підприємства</t>
  </si>
  <si>
    <t>№ п/п</t>
  </si>
  <si>
    <t>Номер справи та судова інстанція</t>
  </si>
  <si>
    <t>ПІБ або назва відповідача</t>
  </si>
  <si>
    <t>Предмет позову</t>
  </si>
  <si>
    <t>Пред"явлено позовів</t>
  </si>
  <si>
    <t>Задоволено позовів</t>
  </si>
  <si>
    <t>У стадії розгляду</t>
  </si>
  <si>
    <t>Стягнуто за рішенням суду</t>
  </si>
  <si>
    <t>Інформація про виконання судового рішення</t>
  </si>
  <si>
    <t>Перебуває на виконанні у виконавчій службі</t>
  </si>
  <si>
    <t>кількість</t>
  </si>
  <si>
    <t>сума</t>
  </si>
  <si>
    <t>Х</t>
  </si>
  <si>
    <t>Справи за позовом до підприємства</t>
  </si>
  <si>
    <t>ПІБ або назва позивача</t>
  </si>
  <si>
    <t>Відомості про спори немайнового характеру</t>
  </si>
  <si>
    <t>Сторони</t>
  </si>
  <si>
    <t>Стадія розгляду</t>
  </si>
  <si>
    <t xml:space="preserve"> Додаток 4 до пояснювальної записки до фінансового звіту</t>
  </si>
  <si>
    <t>Послуги</t>
  </si>
  <si>
    <t>Фактична собівартість (з ПДВ)</t>
  </si>
  <si>
    <t>Затверджені тарифи з ПДВ</t>
  </si>
  <si>
    <t>Рівень відшкодування затвердженими тарифами фактичної собівартості (%)</t>
  </si>
  <si>
    <t>Інформація про фактичний рівень відшкодування тарифів</t>
  </si>
  <si>
    <t>Кредиторська заборгованість на кінець року</t>
  </si>
  <si>
    <t>Середньооблікова чисельність (чол.) всього, в т.ч.:</t>
  </si>
  <si>
    <t>Чисельність працівників по штатному розпису (чол.)</t>
  </si>
  <si>
    <t>чистий дохід  від реалізації продукції (товарів, робіт, послуг)</t>
  </si>
  <si>
    <t>кількість продукції/             наданих послуг</t>
  </si>
  <si>
    <t>Виручка від реалізації товарів робіт, послуг</t>
  </si>
  <si>
    <t>3010</t>
  </si>
  <si>
    <t>3020</t>
  </si>
  <si>
    <t>Отримання короткострокових кредитів</t>
  </si>
  <si>
    <t>3030</t>
  </si>
  <si>
    <t>3040</t>
  </si>
  <si>
    <t>3050</t>
  </si>
  <si>
    <t>Видатки грошових коштів операційної діяльності</t>
  </si>
  <si>
    <t>3060</t>
  </si>
  <si>
    <t>Розрахунки за товари, роботи та послуги</t>
  </si>
  <si>
    <t>3070</t>
  </si>
  <si>
    <t>Розрахунки з оплати праці</t>
  </si>
  <si>
    <t>3080</t>
  </si>
  <si>
    <t>Повернення короткострокових кредитів</t>
  </si>
  <si>
    <t>3090</t>
  </si>
  <si>
    <r>
      <t>Платежі до бюджету</t>
    </r>
    <r>
      <rPr>
        <i/>
        <sz val="12"/>
        <rFont val="Times New Roman"/>
        <family val="1"/>
        <charset val="204"/>
      </rPr>
      <t xml:space="preserve"> (розшифрувати)</t>
    </r>
  </si>
  <si>
    <t>3100</t>
  </si>
  <si>
    <r>
      <t xml:space="preserve">Інші витрати </t>
    </r>
    <r>
      <rPr>
        <i/>
        <sz val="12"/>
        <rFont val="Times New Roman"/>
        <family val="1"/>
        <charset val="204"/>
      </rPr>
      <t>(розшифрувати)</t>
    </r>
  </si>
  <si>
    <t>3110</t>
  </si>
  <si>
    <t>3120</t>
  </si>
  <si>
    <t>Надходження грошових коштів від операційної діяльності</t>
  </si>
  <si>
    <t>3000</t>
  </si>
  <si>
    <t>Характеризує ефективність використання основних засобів</t>
  </si>
  <si>
    <t xml:space="preserve"> Додаток 5 до пояснювальної записки до фінансового звіту</t>
  </si>
  <si>
    <t xml:space="preserve"> Додаток 6 до пояснювальної записки до фінансового звіту</t>
  </si>
  <si>
    <t>3260/1</t>
  </si>
  <si>
    <t>3260/2</t>
  </si>
  <si>
    <t xml:space="preserve">Додаток 2 до пояснювальної записки до фінансового плану та фінансового звіту </t>
  </si>
  <si>
    <t>витрати, що здійснюються для підтримання об’єкта в робочому стані (проведення ремонту, тех. огляду, нагляду, обслуговування тощо)</t>
  </si>
  <si>
    <t>амортизація осн. засобів і нематеріальних активів</t>
  </si>
  <si>
    <t>витрати на страхування загальногосп. персоналу</t>
  </si>
  <si>
    <t>Показник фондовіддачі</t>
  </si>
  <si>
    <t>Грошові кошти на кінець періоду</t>
  </si>
  <si>
    <r>
      <t>Чистий дохід від реалізації продукції (товарів, робіт, послуг)</t>
    </r>
    <r>
      <rPr>
        <b/>
        <sz val="12"/>
        <rFont val="Times New Roman"/>
        <family val="1"/>
        <charset val="204"/>
      </rPr>
      <t xml:space="preserve"> </t>
    </r>
    <r>
      <rPr>
        <i/>
        <sz val="11"/>
        <rFont val="Times New Roman"/>
        <family val="1"/>
        <charset val="204"/>
      </rPr>
      <t>(розшифрувати)</t>
    </r>
  </si>
  <si>
    <r>
      <t xml:space="preserve">Собівартість реалізованої продукції (товарів, робіт, послуг) </t>
    </r>
    <r>
      <rPr>
        <sz val="14"/>
        <rFont val="Times New Roman"/>
        <family val="1"/>
        <charset val="204"/>
      </rPr>
      <t>в тому числі:</t>
    </r>
  </si>
  <si>
    <t>відхилен-ня,  +/–</t>
  </si>
  <si>
    <t>виконан-ня, %</t>
  </si>
  <si>
    <r>
      <t>Інші операційні доходи</t>
    </r>
    <r>
      <rPr>
        <sz val="12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>(розшифрувати)</t>
    </r>
    <r>
      <rPr>
        <sz val="12"/>
        <rFont val="Times New Roman"/>
        <family val="1"/>
        <charset val="204"/>
      </rPr>
      <t>, у тому числі:</t>
    </r>
  </si>
  <si>
    <r>
      <t>інші адміністративні витрати</t>
    </r>
    <r>
      <rPr>
        <i/>
        <sz val="11"/>
        <rFont val="Times New Roman"/>
        <family val="1"/>
        <charset val="204"/>
      </rPr>
      <t xml:space="preserve"> (розшифрувати)</t>
    </r>
  </si>
  <si>
    <r>
      <t xml:space="preserve">Витрати на збут, </t>
    </r>
    <r>
      <rPr>
        <sz val="14"/>
        <rFont val="Times New Roman"/>
        <family val="1"/>
        <charset val="204"/>
      </rPr>
      <t>у тому числі:</t>
    </r>
  </si>
  <si>
    <r>
      <t xml:space="preserve">інші витрати на збут </t>
    </r>
    <r>
      <rPr>
        <i/>
        <sz val="11"/>
        <rFont val="Times New Roman"/>
        <family val="1"/>
        <charset val="204"/>
      </rPr>
      <t>(розшифрувати)</t>
    </r>
  </si>
  <si>
    <r>
      <t>Інші операційні витрати, усього,</t>
    </r>
    <r>
      <rPr>
        <sz val="14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у тому числі:</t>
    </r>
  </si>
  <si>
    <r>
      <t xml:space="preserve">інші операційні витрати </t>
    </r>
    <r>
      <rPr>
        <i/>
        <sz val="11"/>
        <rFont val="Times New Roman"/>
        <family val="1"/>
        <charset val="204"/>
      </rPr>
      <t>(розшифрувати)</t>
    </r>
  </si>
  <si>
    <r>
      <t>Інші фінансові доходи</t>
    </r>
    <r>
      <rPr>
        <i/>
        <sz val="14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>(розшифрувати)</t>
    </r>
  </si>
  <si>
    <r>
      <t>Дохід від участі в капіталі</t>
    </r>
    <r>
      <rPr>
        <b/>
        <i/>
        <sz val="11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>(розшифрувати)</t>
    </r>
  </si>
  <si>
    <r>
      <t>Чистий  фінансовий результат,</t>
    </r>
    <r>
      <rPr>
        <sz val="14"/>
        <rFont val="Times New Roman"/>
        <family val="1"/>
        <charset val="204"/>
      </rPr>
      <t xml:space="preserve"> </t>
    </r>
    <r>
      <rPr>
        <i/>
        <sz val="14"/>
        <rFont val="Times New Roman"/>
        <family val="1"/>
        <charset val="204"/>
      </rPr>
      <t>у тому числі:</t>
    </r>
  </si>
  <si>
    <r>
      <t xml:space="preserve">інші витрати </t>
    </r>
    <r>
      <rPr>
        <i/>
        <sz val="11"/>
        <rFont val="Times New Roman"/>
        <family val="1"/>
        <charset val="204"/>
      </rPr>
      <t>(розшифрувати)</t>
    </r>
  </si>
  <si>
    <r>
      <t>Втрати від участі в капіталі</t>
    </r>
    <r>
      <rPr>
        <i/>
        <sz val="12"/>
        <rFont val="Times New Roman"/>
        <family val="1"/>
        <charset val="204"/>
      </rPr>
      <t xml:space="preserve"> (розшифрувати)</t>
    </r>
  </si>
  <si>
    <r>
      <t>Фінансові витрати</t>
    </r>
    <r>
      <rPr>
        <sz val="14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>(розшифрувати)</t>
    </r>
  </si>
  <si>
    <r>
      <t>Інші витрати</t>
    </r>
    <r>
      <rPr>
        <sz val="14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 xml:space="preserve">(розшифрувати), </t>
    </r>
    <r>
      <rPr>
        <sz val="12"/>
        <rFont val="Times New Roman"/>
        <family val="1"/>
        <charset val="204"/>
      </rPr>
      <t>у тому числі:</t>
    </r>
  </si>
  <si>
    <r>
      <t>Адміністративні витрати,</t>
    </r>
    <r>
      <rPr>
        <sz val="14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у тому числі:</t>
    </r>
  </si>
  <si>
    <r>
      <t>Інші фонди</t>
    </r>
    <r>
      <rPr>
        <i/>
        <sz val="12"/>
        <rFont val="Times New Roman"/>
        <family val="1"/>
        <charset val="204"/>
      </rPr>
      <t xml:space="preserve"> (розшифрувати)</t>
    </r>
  </si>
  <si>
    <r>
      <t xml:space="preserve">Інші цілі </t>
    </r>
    <r>
      <rPr>
        <i/>
        <sz val="12"/>
        <rFont val="Times New Roman"/>
        <family val="1"/>
        <charset val="204"/>
      </rPr>
      <t>(розшифрувати)</t>
    </r>
  </si>
  <si>
    <t>___________________________</t>
  </si>
  <si>
    <t>Надходження грошових коштів від інвестиційної діяльності</t>
  </si>
  <si>
    <t>Видатки грошових коштів інвестиційної діяльності</t>
  </si>
  <si>
    <t>3250</t>
  </si>
  <si>
    <t>3210</t>
  </si>
  <si>
    <t>Виручка від реалізації нематеріальних активів</t>
  </si>
  <si>
    <t>3220</t>
  </si>
  <si>
    <t>Надходження від продажу акцій та облігацій</t>
  </si>
  <si>
    <t>3230</t>
  </si>
  <si>
    <r>
      <t>Інші надходження</t>
    </r>
    <r>
      <rPr>
        <i/>
        <sz val="12"/>
        <rFont val="Times New Roman"/>
        <family val="1"/>
        <charset val="204"/>
      </rPr>
      <t xml:space="preserve"> (розшифрувати)</t>
    </r>
  </si>
  <si>
    <t>3240</t>
  </si>
  <si>
    <r>
      <t xml:space="preserve">Придбання (створення) основних засобів, в тому числі за рахунок внесків до статутного капіталу </t>
    </r>
    <r>
      <rPr>
        <i/>
        <sz val="12"/>
        <rFont val="Times New Roman"/>
        <family val="1"/>
        <charset val="204"/>
      </rPr>
      <t>(розшифрувати)</t>
    </r>
  </si>
  <si>
    <t>3260</t>
  </si>
  <si>
    <r>
      <t xml:space="preserve">Капітальне будівництво, в тому числі за рахунок внесків до статутного капіталу </t>
    </r>
    <r>
      <rPr>
        <i/>
        <sz val="12"/>
        <rFont val="Times New Roman"/>
        <family val="1"/>
        <charset val="204"/>
      </rPr>
      <t xml:space="preserve">(розшифрувати)  </t>
    </r>
  </si>
  <si>
    <t>3270</t>
  </si>
  <si>
    <t>3280</t>
  </si>
  <si>
    <t>3290</t>
  </si>
  <si>
    <t>3300</t>
  </si>
  <si>
    <t xml:space="preserve">інші витрати (розшифрувати) </t>
  </si>
  <si>
    <r>
      <t>Придбання (створення) нематеріальних активів</t>
    </r>
    <r>
      <rPr>
        <i/>
        <sz val="12"/>
        <rFont val="Times New Roman"/>
        <family val="1"/>
        <charset val="204"/>
      </rPr>
      <t xml:space="preserve"> (розшифрувати) </t>
    </r>
  </si>
  <si>
    <t>3310</t>
  </si>
  <si>
    <t>Надходження грошових коштів від фінансової діяльності</t>
  </si>
  <si>
    <t>3400</t>
  </si>
  <si>
    <t>3410</t>
  </si>
  <si>
    <t>3420</t>
  </si>
  <si>
    <t>3420/1</t>
  </si>
  <si>
    <t>3420/2</t>
  </si>
  <si>
    <t>3420/3</t>
  </si>
  <si>
    <t>3430</t>
  </si>
  <si>
    <t>3430/1</t>
  </si>
  <si>
    <t>3430/2</t>
  </si>
  <si>
    <t>3430/3</t>
  </si>
  <si>
    <r>
      <t xml:space="preserve">Цільове фінансування </t>
    </r>
    <r>
      <rPr>
        <i/>
        <sz val="12"/>
        <rFont val="Times New Roman"/>
        <family val="1"/>
        <charset val="204"/>
      </rPr>
      <t xml:space="preserve"> (розшифрувати)</t>
    </r>
  </si>
  <si>
    <t>3440</t>
  </si>
  <si>
    <r>
      <t>Інші надходження</t>
    </r>
    <r>
      <rPr>
        <i/>
        <sz val="12"/>
        <rFont val="Times New Roman"/>
        <family val="1"/>
        <charset val="204"/>
      </rPr>
      <t xml:space="preserve"> (розшифрувати) </t>
    </r>
  </si>
  <si>
    <t>3450</t>
  </si>
  <si>
    <t>Видатки грошових коштів фінансової діяльності</t>
  </si>
  <si>
    <t>3460</t>
  </si>
  <si>
    <t>Сплата дивідендів на комунальну частку/відрахувань частини чистого прибутку</t>
  </si>
  <si>
    <t>3470</t>
  </si>
  <si>
    <t>3480</t>
  </si>
  <si>
    <t>3480/1</t>
  </si>
  <si>
    <t>3480/2</t>
  </si>
  <si>
    <t>3480/3</t>
  </si>
  <si>
    <t>3490</t>
  </si>
  <si>
    <t>3490/1</t>
  </si>
  <si>
    <t>3490/2</t>
  </si>
  <si>
    <t>3490/3</t>
  </si>
  <si>
    <t>3500</t>
  </si>
  <si>
    <t>3510</t>
  </si>
  <si>
    <r>
      <t xml:space="preserve">Отримання коштів  за довгостроковими зобов'язаннями, </t>
    </r>
    <r>
      <rPr>
        <i/>
        <sz val="12"/>
        <rFont val="Times New Roman"/>
        <family val="1"/>
        <charset val="204"/>
      </rPr>
      <t>у тому числі:</t>
    </r>
  </si>
  <si>
    <r>
      <t xml:space="preserve">Отримання коштів за короткостроковими зобов'язаннями, </t>
    </r>
    <r>
      <rPr>
        <i/>
        <sz val="11"/>
        <rFont val="Times New Roman"/>
        <family val="1"/>
        <charset val="204"/>
      </rPr>
      <t>у тому числі:</t>
    </r>
  </si>
  <si>
    <r>
      <t xml:space="preserve">Повернення коштів  за довгостроковими зобов'язаннями, </t>
    </r>
    <r>
      <rPr>
        <i/>
        <sz val="12"/>
        <rFont val="Times New Roman"/>
        <family val="1"/>
        <charset val="204"/>
      </rPr>
      <t>у тому числі:</t>
    </r>
  </si>
  <si>
    <r>
      <t>Повернення коштів за короткостроковими зобов'язаннями,</t>
    </r>
    <r>
      <rPr>
        <sz val="12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>у тому числі:</t>
    </r>
  </si>
  <si>
    <t>___________</t>
  </si>
  <si>
    <r>
      <t>Цільове фінансування</t>
    </r>
    <r>
      <rPr>
        <i/>
        <sz val="12"/>
        <rFont val="Times New Roman"/>
        <family val="1"/>
        <charset val="204"/>
      </rPr>
      <t xml:space="preserve"> (розшифрувати)</t>
    </r>
  </si>
  <si>
    <r>
      <t xml:space="preserve">Аванси одержані </t>
    </r>
    <r>
      <rPr>
        <i/>
        <sz val="12"/>
        <rFont val="Times New Roman"/>
        <family val="1"/>
        <charset val="204"/>
      </rPr>
      <t>(розшифрувати)</t>
    </r>
  </si>
  <si>
    <t xml:space="preserve"> відсотків </t>
  </si>
  <si>
    <t xml:space="preserve"> дивідендів</t>
  </si>
  <si>
    <t>3330</t>
  </si>
  <si>
    <t>3320</t>
  </si>
  <si>
    <t>3320/1</t>
  </si>
  <si>
    <t>3320/2</t>
  </si>
  <si>
    <r>
      <t>капітальне будівництво</t>
    </r>
    <r>
      <rPr>
        <i/>
        <sz val="12"/>
        <rFont val="Times New Roman"/>
        <family val="1"/>
        <charset val="204"/>
      </rPr>
      <t xml:space="preserve"> (розшифрувати)</t>
    </r>
  </si>
  <si>
    <r>
      <t xml:space="preserve">придбання (виготовлення) основних засобів </t>
    </r>
    <r>
      <rPr>
        <i/>
        <sz val="12"/>
        <rFont val="Times New Roman"/>
        <family val="1"/>
        <charset val="204"/>
      </rPr>
      <t>(розшифрувати)</t>
    </r>
  </si>
  <si>
    <r>
      <t xml:space="preserve">придбання (виготовлення) інших необоротних матеріальних активів </t>
    </r>
    <r>
      <rPr>
        <i/>
        <sz val="12"/>
        <rFont val="Times New Roman"/>
        <family val="1"/>
        <charset val="204"/>
      </rPr>
      <t xml:space="preserve"> (розшифрувати)</t>
    </r>
  </si>
  <si>
    <r>
      <t xml:space="preserve">придбання (створення) нематеріальних активів </t>
    </r>
    <r>
      <rPr>
        <i/>
        <sz val="12"/>
        <rFont val="Times New Roman"/>
        <family val="1"/>
        <charset val="204"/>
      </rPr>
      <t xml:space="preserve"> (розшифрувати)</t>
    </r>
  </si>
  <si>
    <r>
      <t xml:space="preserve">модернізація, модифікація (добудова, дообладнання, реконструкція) основних засобів </t>
    </r>
    <r>
      <rPr>
        <i/>
        <sz val="12"/>
        <rFont val="Times New Roman"/>
        <family val="1"/>
        <charset val="204"/>
      </rPr>
      <t xml:space="preserve"> (розшифрувати)</t>
    </r>
  </si>
  <si>
    <t>_______</t>
  </si>
  <si>
    <r>
      <t>Керівник</t>
    </r>
    <r>
      <rPr>
        <sz val="14"/>
        <rFont val="Times New Roman"/>
        <family val="1"/>
        <charset val="204"/>
      </rPr>
      <t xml:space="preserve">   _______________</t>
    </r>
  </si>
  <si>
    <t>фінансування капіталь-них інвести-цій (оплата грошовими коштами), усього</t>
  </si>
  <si>
    <t>штатних працівників (чол.)</t>
  </si>
  <si>
    <t>_____________</t>
  </si>
  <si>
    <t>Фондовіддача (вартість виробленої продукції/балансова вартість основних виробничих фондів)  відношення вартості виробленої продукції до первісної середньорічної вартості основних виробничих фондів</t>
  </si>
  <si>
    <t xml:space="preserve">РОЗГЛЯНУТО  </t>
  </si>
  <si>
    <t>(найменування органу, який розглянув фінансовий план)</t>
  </si>
  <si>
    <t>М. П. (посада, П.І.Б., дата, підпис)</t>
  </si>
  <si>
    <t>ПОГОДЖЕНО</t>
  </si>
  <si>
    <t>(найменування органу, з яким погоджено фінансовий план)</t>
  </si>
  <si>
    <t xml:space="preserve">ЗАТВЕРДЖЕНО  </t>
  </si>
  <si>
    <t>(номер відповідного рішення виконавчого комітету)</t>
  </si>
  <si>
    <t xml:space="preserve">  </t>
  </si>
  <si>
    <t xml:space="preserve">до Порядку складання, затвердження </t>
  </si>
  <si>
    <t xml:space="preserve">та контролю виконання фінансових планів </t>
  </si>
  <si>
    <t>Факт нарастаючим підсумком з початку року</t>
  </si>
  <si>
    <t>Факт наростаючим підсумком з початку року</t>
  </si>
  <si>
    <t>Первісна балансова вартість введених потужностей на початок звітного року</t>
  </si>
  <si>
    <t>Звітний квартал</t>
  </si>
  <si>
    <t>Незавершене будівництво на початок звітного року</t>
  </si>
  <si>
    <t>Надходження від власного капіталу</t>
  </si>
  <si>
    <t>капітальний ремонт</t>
  </si>
  <si>
    <t>Додаток 1</t>
  </si>
  <si>
    <t>(квартал, півріччя, 9 місяців, рік)  (назва підприємства )</t>
  </si>
  <si>
    <t>Плановий рік  2019, усього</t>
  </si>
  <si>
    <t>Балансова вартість
(тис.грн.) 
на 01.07.2019_ р.</t>
  </si>
  <si>
    <t>службове житло</t>
  </si>
  <si>
    <t xml:space="preserve">***Примітка: При заповненні показників таблиці окремо зазначати витрати на фінансування заходів з енергозбереження. </t>
  </si>
  <si>
    <t>*** Примітка -  - - Увага !!!     Де інший колір там виставлені формули,  прохання не витирати.   Будьте уважні    !!!</t>
  </si>
  <si>
    <t>*** Примітка -  - - Увага !!! Де інший колір там  виставлені формули,  прохання не витирати.   Будьте уважні    !!!</t>
  </si>
  <si>
    <t>*** Примітка -  - - Увага !!! Де інший колір там виставлені формули,  прохання не витирати.   Будьте уважні    !!!</t>
  </si>
  <si>
    <t>*** Примітка -  - - Увага !!! Де інший колір там  виставлені формули,  прохання не витирати. Будьте уважні    !!!</t>
  </si>
  <si>
    <t>*** Примітка -  - - Увага !!! Де інший колір  там виставлені формули,  прохання не витирати. Будьте уважні    !!!</t>
  </si>
  <si>
    <t xml:space="preserve">(  ) </t>
  </si>
  <si>
    <t>Капітальний ремонт</t>
  </si>
  <si>
    <t>Дохід з надання зимових видів спорту</t>
  </si>
  <si>
    <t>КЗБМР "Льодовий стадіон"</t>
  </si>
  <si>
    <t>Веред В.О.</t>
  </si>
  <si>
    <t>93.11</t>
  </si>
  <si>
    <t>(63)77300</t>
  </si>
  <si>
    <r>
      <t xml:space="preserve">місцеві податки та збори </t>
    </r>
    <r>
      <rPr>
        <i/>
        <sz val="12"/>
        <rFont val="Times New Roman"/>
        <family val="1"/>
        <charset val="204"/>
      </rPr>
      <t>(податок на землю)</t>
    </r>
  </si>
  <si>
    <t>Дебіторська заборгованість на кінець кварталу</t>
  </si>
  <si>
    <t>План з початку року 9м-ц. 2019 року</t>
  </si>
  <si>
    <t>Фактично за звітний період з наростаючим підсумком  9 -ц. 2019 року</t>
  </si>
  <si>
    <t>минулий рік . 2018 р.)</t>
  </si>
  <si>
    <t>поточний рік (рік 2019 р.)</t>
  </si>
  <si>
    <t>Звітний період (IVквартал 2019 року)</t>
  </si>
  <si>
    <t>План минулого року 2018 р</t>
  </si>
  <si>
    <t>Факт минулого року. 2018 р.</t>
  </si>
  <si>
    <t>минулий рік 2018 року</t>
  </si>
  <si>
    <t>поточний рік                       . 2019 року</t>
  </si>
  <si>
    <t>Звітний період 2019 року</t>
  </si>
  <si>
    <r>
      <t>Інші доходи</t>
    </r>
    <r>
      <rPr>
        <sz val="14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>(субвенція на електроенергії)</t>
    </r>
    <r>
      <rPr>
        <sz val="12"/>
        <rFont val="Times New Roman"/>
        <family val="1"/>
        <charset val="204"/>
      </rPr>
      <t>, у тому числі:</t>
    </r>
  </si>
  <si>
    <t>минулий рік  2018 року</t>
  </si>
  <si>
    <t>поточний рік                         2019 року</t>
  </si>
  <si>
    <t>Звітний період (  квартал 2019 року)</t>
  </si>
  <si>
    <r>
      <t>інші платежі</t>
    </r>
    <r>
      <rPr>
        <i/>
        <sz val="12"/>
        <rFont val="Times New Roman"/>
        <family val="1"/>
        <charset val="204"/>
      </rPr>
      <t xml:space="preserve"> (військовий збір)</t>
    </r>
  </si>
  <si>
    <t>минулий рік             2018 року</t>
  </si>
  <si>
    <t>поточний рік                        2019 року</t>
  </si>
  <si>
    <t>минулий рік              2018 року</t>
  </si>
  <si>
    <t>Звітний період (  2019 року)</t>
  </si>
  <si>
    <t>минулий рік             . 2018 року)</t>
  </si>
  <si>
    <t>поточний рік                        2019 року)</t>
  </si>
  <si>
    <t>Звітний період                                   ( 2019 року)</t>
  </si>
  <si>
    <t>Фактично за відповідний період  минулого року  2018 р</t>
  </si>
  <si>
    <r>
      <t xml:space="preserve">Інформація щодо діяльності підприємства упродовж 2014 - 2019 </t>
    </r>
    <r>
      <rPr>
        <b/>
        <sz val="14"/>
        <rFont val="Times New Roman"/>
        <family val="1"/>
        <charset val="204"/>
      </rPr>
      <t xml:space="preserve"> </t>
    </r>
    <r>
      <rPr>
        <b/>
        <sz val="14"/>
        <rFont val="Times New Roman CYR"/>
      </rPr>
      <t xml:space="preserve">років </t>
    </r>
  </si>
  <si>
    <t xml:space="preserve">до фінансового звіту за ___квартал  2019 року  по  _КЗБМР "Льодовий стадіон"_____________ </t>
  </si>
  <si>
    <t>Факт звітного періоду квартал</t>
  </si>
  <si>
    <t>План звітного періоду (квартал. )</t>
  </si>
  <si>
    <t>за квартал 2019 року_по підприємству_ КЗБМР "Льодовий стадіон"_____38286313_______________________</t>
  </si>
</sst>
</file>

<file path=xl/styles.xml><?xml version="1.0" encoding="utf-8"?>
<styleSheet xmlns="http://schemas.openxmlformats.org/spreadsheetml/2006/main">
  <numFmts count="17">
    <numFmt numFmtId="43" formatCode="_-* #,##0.00_₴_-;\-* #,##0.00_₴_-;_-* &quot;-&quot;??_₴_-;_-@_-"/>
    <numFmt numFmtId="164" formatCode="#,##0&quot;р.&quot;;[Red]\-#,##0&quot;р.&quot;"/>
    <numFmt numFmtId="165" formatCode="#,##0.00&quot;р.&quot;;\-#,##0.00&quot;р.&quot;"/>
    <numFmt numFmtId="166" formatCode="_-* #,##0.00_р_._-;\-* #,##0.00_р_._-;_-* &quot;-&quot;??_р_._-;_-@_-"/>
    <numFmt numFmtId="167" formatCode="_-* #,##0.00\ _г_р_н_._-;\-* #,##0.00\ _г_р_н_._-;_-* &quot;-&quot;??\ _г_р_н_._-;_-@_-"/>
    <numFmt numFmtId="168" formatCode="0.0"/>
    <numFmt numFmtId="169" formatCode="#,##0.0"/>
    <numFmt numFmtId="170" formatCode="###\ ##0.000"/>
    <numFmt numFmtId="171" formatCode="_(&quot;$&quot;* #,##0.00_);_(&quot;$&quot;* \(#,##0.00\);_(&quot;$&quot;* &quot;-&quot;??_);_(@_)"/>
    <numFmt numFmtId="172" formatCode="_(* #,##0_);_(* \(#,##0\);_(* &quot;-&quot;_);_(@_)"/>
    <numFmt numFmtId="173" formatCode="_(* #,##0.00_);_(* \(#,##0.00\);_(* &quot;-&quot;??_);_(@_)"/>
    <numFmt numFmtId="174" formatCode="#,##0.0_ ;[Red]\-#,##0.0\ "/>
    <numFmt numFmtId="175" formatCode="0.0;\(0.0\);\ ;\-"/>
    <numFmt numFmtId="176" formatCode="dd\.mm\.yyyy;@"/>
    <numFmt numFmtId="177" formatCode="_(* #,##0_);_(* \(#,##0\);_(* &quot;-&quot;??_);_(@_)"/>
    <numFmt numFmtId="178" formatCode="_(* #,##0.0_);_(* \(#,##0.0\);_(* &quot;-&quot;??_);_(@_)"/>
    <numFmt numFmtId="179" formatCode="0.0%"/>
  </numFmts>
  <fonts count="108"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0"/>
      <name val="Arial Cyr"/>
      <charset val="204"/>
    </font>
    <font>
      <sz val="8"/>
      <name val="Arial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Arial"/>
      <family val="2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family val="2"/>
      <charset val="204"/>
    </font>
    <font>
      <sz val="14"/>
      <name val="Arial Cyr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Helv"/>
      <charset val="204"/>
    </font>
    <font>
      <sz val="11"/>
      <color indexed="8"/>
      <name val="Arial Cyr"/>
      <family val="2"/>
      <charset val="204"/>
    </font>
    <font>
      <sz val="11"/>
      <color indexed="9"/>
      <name val="Arial Cyr"/>
      <family val="2"/>
      <charset val="204"/>
    </font>
    <font>
      <b/>
      <sz val="12"/>
      <name val="Arial"/>
      <family val="2"/>
      <charset val="204"/>
    </font>
    <font>
      <sz val="10"/>
      <name val="FreeSet"/>
      <family val="2"/>
    </font>
    <font>
      <u/>
      <sz val="10"/>
      <color indexed="12"/>
      <name val="Arial"/>
      <family val="2"/>
      <charset val="204"/>
    </font>
    <font>
      <b/>
      <sz val="14"/>
      <name val="Arial"/>
      <family val="2"/>
      <charset val="204"/>
    </font>
    <font>
      <b/>
      <sz val="12"/>
      <color indexed="9"/>
      <name val="Arial"/>
      <family val="2"/>
      <charset val="204"/>
    </font>
    <font>
      <b/>
      <i/>
      <sz val="14"/>
      <name val="Arial"/>
      <family val="2"/>
      <charset val="204"/>
    </font>
    <font>
      <b/>
      <i/>
      <sz val="14"/>
      <color indexed="9"/>
      <name val="Arial"/>
      <family val="2"/>
      <charset val="204"/>
    </font>
    <font>
      <b/>
      <i/>
      <sz val="12"/>
      <color indexed="9"/>
      <name val="Arial"/>
      <family val="2"/>
      <charset val="204"/>
    </font>
    <font>
      <b/>
      <sz val="11"/>
      <name val="Arial"/>
      <family val="2"/>
      <charset val="204"/>
    </font>
    <font>
      <b/>
      <sz val="11"/>
      <color indexed="9"/>
      <name val="Arial"/>
      <family val="2"/>
      <charset val="204"/>
    </font>
    <font>
      <sz val="12"/>
      <color indexed="9"/>
      <name val="Bookman Old Style"/>
      <family val="1"/>
      <charset val="204"/>
    </font>
    <font>
      <sz val="11"/>
      <name val="Arial"/>
      <family val="2"/>
      <charset val="204"/>
    </font>
    <font>
      <sz val="11"/>
      <color indexed="9"/>
      <name val="Arial"/>
      <family val="2"/>
      <charset val="204"/>
    </font>
    <font>
      <i/>
      <sz val="11"/>
      <name val="Arial"/>
      <family val="2"/>
      <charset val="204"/>
    </font>
    <font>
      <b/>
      <i/>
      <sz val="11"/>
      <color indexed="9"/>
      <name val="Arial"/>
      <family val="2"/>
      <charset val="204"/>
    </font>
    <font>
      <b/>
      <sz val="10"/>
      <name val="Arial"/>
      <family val="2"/>
      <charset val="204"/>
    </font>
    <font>
      <sz val="11"/>
      <color indexed="62"/>
      <name val="Arial Cyr"/>
      <family val="2"/>
      <charset val="204"/>
    </font>
    <font>
      <b/>
      <sz val="11"/>
      <color indexed="63"/>
      <name val="Arial Cyr"/>
      <family val="2"/>
      <charset val="204"/>
    </font>
    <font>
      <b/>
      <sz val="11"/>
      <color indexed="52"/>
      <name val="Arial Cyr"/>
      <family val="2"/>
      <charset val="204"/>
    </font>
    <font>
      <b/>
      <sz val="15"/>
      <color indexed="56"/>
      <name val="Arial Cyr"/>
      <family val="2"/>
      <charset val="204"/>
    </font>
    <font>
      <b/>
      <sz val="13"/>
      <color indexed="56"/>
      <name val="Arial Cyr"/>
      <family val="2"/>
      <charset val="204"/>
    </font>
    <font>
      <b/>
      <sz val="11"/>
      <color indexed="56"/>
      <name val="Arial Cyr"/>
      <family val="2"/>
      <charset val="204"/>
    </font>
    <font>
      <b/>
      <sz val="11"/>
      <color indexed="8"/>
      <name val="Arial Cyr"/>
      <family val="2"/>
      <charset val="204"/>
    </font>
    <font>
      <b/>
      <sz val="11"/>
      <color indexed="9"/>
      <name val="Arial Cyr"/>
      <family val="2"/>
      <charset val="204"/>
    </font>
    <font>
      <sz val="11"/>
      <color indexed="60"/>
      <name val="Arial Cyr"/>
      <family val="2"/>
      <charset val="204"/>
    </font>
    <font>
      <sz val="11"/>
      <color indexed="20"/>
      <name val="Arial Cyr"/>
      <family val="2"/>
      <charset val="204"/>
    </font>
    <font>
      <i/>
      <sz val="11"/>
      <color indexed="23"/>
      <name val="Arial Cyr"/>
      <family val="2"/>
      <charset val="204"/>
    </font>
    <font>
      <sz val="12"/>
      <name val="Arial Cyr"/>
      <family val="2"/>
      <charset val="204"/>
    </font>
    <font>
      <sz val="11"/>
      <color indexed="52"/>
      <name val="Arial Cyr"/>
      <family val="2"/>
      <charset val="204"/>
    </font>
    <font>
      <sz val="10"/>
      <name val="Helv"/>
    </font>
    <font>
      <sz val="11"/>
      <color indexed="10"/>
      <name val="Arial Cyr"/>
      <family val="2"/>
      <charset val="204"/>
    </font>
    <font>
      <sz val="12"/>
      <name val="Journal"/>
    </font>
    <font>
      <sz val="11"/>
      <color indexed="17"/>
      <name val="Arial Cyr"/>
      <family val="2"/>
      <charset val="204"/>
    </font>
    <font>
      <sz val="10"/>
      <name val="Tahoma"/>
      <family val="2"/>
      <charset val="204"/>
    </font>
    <font>
      <sz val="10"/>
      <name val="Petersburg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2"/>
      <name val="Arial Cyr"/>
      <charset val="204"/>
    </font>
    <font>
      <i/>
      <sz val="14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sz val="8"/>
      <name val="Arial"/>
      <family val="2"/>
      <charset val="204"/>
    </font>
    <font>
      <b/>
      <sz val="14"/>
      <name val="Times New Roman CYR"/>
    </font>
    <font>
      <sz val="14"/>
      <name val="Times New Roman CYR"/>
    </font>
    <font>
      <sz val="14"/>
      <name val="Times New Roman CYR"/>
      <charset val="204"/>
    </font>
    <font>
      <i/>
      <sz val="14"/>
      <name val="Times New Roman CYR"/>
      <charset val="204"/>
    </font>
    <font>
      <b/>
      <sz val="16"/>
      <name val="Arial"/>
      <family val="2"/>
      <charset val="204"/>
    </font>
    <font>
      <sz val="12"/>
      <name val="Arial"/>
      <family val="2"/>
      <charset val="204"/>
    </font>
    <font>
      <b/>
      <sz val="14"/>
      <color indexed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20"/>
      <name val="Times New Roman"/>
      <family val="1"/>
      <charset val="204"/>
    </font>
    <font>
      <b/>
      <i/>
      <sz val="11"/>
      <name val="Times New Roman"/>
      <family val="1"/>
      <charset val="204"/>
    </font>
    <font>
      <u/>
      <sz val="14"/>
      <name val="Times New Roman"/>
      <family val="1"/>
      <charset val="204"/>
    </font>
    <font>
      <b/>
      <sz val="10"/>
      <name val="Arial Cyr"/>
      <charset val="204"/>
    </font>
    <font>
      <sz val="16"/>
      <name val="Arial Cyr"/>
      <charset val="204"/>
    </font>
    <font>
      <b/>
      <sz val="8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4"/>
      <color rgb="FFFF0000"/>
      <name val="Times New Roman"/>
      <family val="1"/>
      <charset val="204"/>
    </font>
    <font>
      <sz val="10"/>
      <color rgb="FFFF0000"/>
      <name val="Arial Cyr"/>
      <charset val="204"/>
    </font>
    <font>
      <i/>
      <sz val="10"/>
      <color rgb="FFFF0000"/>
      <name val="Arial Cyr"/>
      <charset val="204"/>
    </font>
    <font>
      <sz val="10"/>
      <color rgb="FFFF0000"/>
      <name val="Times New Roman"/>
      <family val="1"/>
      <charset val="204"/>
    </font>
    <font>
      <b/>
      <i/>
      <sz val="14"/>
      <color rgb="FFFF0000"/>
      <name val="Times New Roman"/>
      <family val="1"/>
      <charset val="204"/>
    </font>
    <font>
      <i/>
      <sz val="10"/>
      <color rgb="FFFF0000"/>
      <name val="Times New Roman"/>
      <family val="1"/>
      <charset val="204"/>
    </font>
    <font>
      <b/>
      <sz val="10"/>
      <color rgb="FFFF0000"/>
      <name val="Arial Cyr"/>
      <charset val="204"/>
    </font>
    <font>
      <b/>
      <sz val="11"/>
      <color rgb="FFFF0000"/>
      <name val="Times New Roman"/>
      <family val="1"/>
      <charset val="204"/>
    </font>
    <font>
      <i/>
      <sz val="14"/>
      <color rgb="FFFF0000"/>
      <name val="Times New Roman"/>
      <family val="1"/>
      <charset val="204"/>
    </font>
    <font>
      <b/>
      <sz val="16"/>
      <color rgb="FFFF0000"/>
      <name val="Times New Roman"/>
      <family val="1"/>
      <charset val="204"/>
    </font>
    <font>
      <b/>
      <sz val="16"/>
      <color rgb="FFFF0000"/>
      <name val="Arial Cyr"/>
      <charset val="204"/>
    </font>
    <font>
      <sz val="11"/>
      <color rgb="FFFF0000"/>
      <name val="Times New Roman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9"/>
        <bgColor indexed="64"/>
      </patternFill>
    </fill>
    <fill>
      <patternFill patternType="solid">
        <fgColor indexed="43"/>
      </patternFill>
    </fill>
    <fill>
      <patternFill patternType="solid">
        <fgColor indexed="44"/>
        <bgColor indexed="64"/>
      </patternFill>
    </fill>
    <fill>
      <patternFill patternType="solid">
        <fgColor indexed="26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3"/>
        <bgColor indexed="34"/>
      </patternFill>
    </fill>
    <fill>
      <patternFill patternType="solid">
        <fgColor indexed="11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55">
    <xf numFmtId="0" fontId="0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32" fillId="2" borderId="0" applyNumberFormat="0" applyBorder="0" applyAlignment="0" applyProtection="0"/>
    <xf numFmtId="0" fontId="1" fillId="2" borderId="0" applyNumberFormat="0" applyBorder="0" applyAlignment="0" applyProtection="0"/>
    <xf numFmtId="0" fontId="32" fillId="3" borderId="0" applyNumberFormat="0" applyBorder="0" applyAlignment="0" applyProtection="0"/>
    <xf numFmtId="0" fontId="1" fillId="3" borderId="0" applyNumberFormat="0" applyBorder="0" applyAlignment="0" applyProtection="0"/>
    <xf numFmtId="0" fontId="32" fillId="4" borderId="0" applyNumberFormat="0" applyBorder="0" applyAlignment="0" applyProtection="0"/>
    <xf numFmtId="0" fontId="1" fillId="4" borderId="0" applyNumberFormat="0" applyBorder="0" applyAlignment="0" applyProtection="0"/>
    <xf numFmtId="0" fontId="32" fillId="5" borderId="0" applyNumberFormat="0" applyBorder="0" applyAlignment="0" applyProtection="0"/>
    <xf numFmtId="0" fontId="1" fillId="5" borderId="0" applyNumberFormat="0" applyBorder="0" applyAlignment="0" applyProtection="0"/>
    <xf numFmtId="0" fontId="32" fillId="6" borderId="0" applyNumberFormat="0" applyBorder="0" applyAlignment="0" applyProtection="0"/>
    <xf numFmtId="0" fontId="1" fillId="6" borderId="0" applyNumberFormat="0" applyBorder="0" applyAlignment="0" applyProtection="0"/>
    <xf numFmtId="0" fontId="32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32" fillId="8" borderId="0" applyNumberFormat="0" applyBorder="0" applyAlignment="0" applyProtection="0"/>
    <xf numFmtId="0" fontId="1" fillId="8" borderId="0" applyNumberFormat="0" applyBorder="0" applyAlignment="0" applyProtection="0"/>
    <xf numFmtId="0" fontId="32" fillId="9" borderId="0" applyNumberFormat="0" applyBorder="0" applyAlignment="0" applyProtection="0"/>
    <xf numFmtId="0" fontId="1" fillId="9" borderId="0" applyNumberFormat="0" applyBorder="0" applyAlignment="0" applyProtection="0"/>
    <xf numFmtId="0" fontId="32" fillId="10" borderId="0" applyNumberFormat="0" applyBorder="0" applyAlignment="0" applyProtection="0"/>
    <xf numFmtId="0" fontId="1" fillId="10" borderId="0" applyNumberFormat="0" applyBorder="0" applyAlignment="0" applyProtection="0"/>
    <xf numFmtId="0" fontId="32" fillId="5" borderId="0" applyNumberFormat="0" applyBorder="0" applyAlignment="0" applyProtection="0"/>
    <xf numFmtId="0" fontId="1" fillId="5" borderId="0" applyNumberFormat="0" applyBorder="0" applyAlignment="0" applyProtection="0"/>
    <xf numFmtId="0" fontId="32" fillId="8" borderId="0" applyNumberFormat="0" applyBorder="0" applyAlignment="0" applyProtection="0"/>
    <xf numFmtId="0" fontId="1" fillId="8" borderId="0" applyNumberFormat="0" applyBorder="0" applyAlignment="0" applyProtection="0"/>
    <xf numFmtId="0" fontId="32" fillId="11" borderId="0" applyNumberFormat="0" applyBorder="0" applyAlignment="0" applyProtection="0"/>
    <xf numFmtId="0" fontId="1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33" fillId="12" borderId="0" applyNumberFormat="0" applyBorder="0" applyAlignment="0" applyProtection="0"/>
    <xf numFmtId="0" fontId="15" fillId="12" borderId="0" applyNumberFormat="0" applyBorder="0" applyAlignment="0" applyProtection="0"/>
    <xf numFmtId="0" fontId="33" fillId="9" borderId="0" applyNumberFormat="0" applyBorder="0" applyAlignment="0" applyProtection="0"/>
    <xf numFmtId="0" fontId="15" fillId="9" borderId="0" applyNumberFormat="0" applyBorder="0" applyAlignment="0" applyProtection="0"/>
    <xf numFmtId="0" fontId="33" fillId="10" borderId="0" applyNumberFormat="0" applyBorder="0" applyAlignment="0" applyProtection="0"/>
    <xf numFmtId="0" fontId="15" fillId="10" borderId="0" applyNumberFormat="0" applyBorder="0" applyAlignment="0" applyProtection="0"/>
    <xf numFmtId="0" fontId="33" fillId="13" borderId="0" applyNumberFormat="0" applyBorder="0" applyAlignment="0" applyProtection="0"/>
    <xf numFmtId="0" fontId="15" fillId="13" borderId="0" applyNumberFormat="0" applyBorder="0" applyAlignment="0" applyProtection="0"/>
    <xf numFmtId="0" fontId="33" fillId="14" borderId="0" applyNumberFormat="0" applyBorder="0" applyAlignment="0" applyProtection="0"/>
    <xf numFmtId="0" fontId="15" fillId="14" borderId="0" applyNumberFormat="0" applyBorder="0" applyAlignment="0" applyProtection="0"/>
    <xf numFmtId="0" fontId="33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9" borderId="0" applyNumberFormat="0" applyBorder="0" applyAlignment="0" applyProtection="0"/>
    <xf numFmtId="0" fontId="26" fillId="3" borderId="0" applyNumberFormat="0" applyBorder="0" applyAlignment="0" applyProtection="0"/>
    <xf numFmtId="0" fontId="18" fillId="20" borderId="1" applyNumberFormat="0" applyAlignment="0" applyProtection="0"/>
    <xf numFmtId="0" fontId="23" fillId="21" borderId="2" applyNumberFormat="0" applyAlignment="0" applyProtection="0"/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167" fontId="12" fillId="0" borderId="0" applyFont="0" applyFill="0" applyBorder="0" applyAlignment="0" applyProtection="0"/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0" fontId="27" fillId="0" borderId="0" applyNumberFormat="0" applyFill="0" applyBorder="0" applyAlignment="0" applyProtection="0"/>
    <xf numFmtId="170" fontId="35" fillId="0" borderId="0" applyAlignment="0">
      <alignment wrapText="1"/>
    </xf>
    <xf numFmtId="0" fontId="30" fillId="4" borderId="0" applyNumberFormat="0" applyBorder="0" applyAlignment="0" applyProtection="0"/>
    <xf numFmtId="0" fontId="19" fillId="0" borderId="4" applyNumberFormat="0" applyFill="0" applyAlignment="0" applyProtection="0"/>
    <xf numFmtId="0" fontId="20" fillId="0" borderId="5" applyNumberFormat="0" applyFill="0" applyAlignment="0" applyProtection="0"/>
    <xf numFmtId="0" fontId="21" fillId="0" borderId="6" applyNumberFormat="0" applyFill="0" applyAlignment="0" applyProtection="0"/>
    <xf numFmtId="0" fontId="21" fillId="0" borderId="0" applyNumberFormat="0" applyFill="0" applyBorder="0" applyAlignment="0" applyProtection="0"/>
    <xf numFmtId="0" fontId="36" fillId="0" borderId="0" applyNumberFormat="0" applyFill="0" applyBorder="0" applyAlignment="0" applyProtection="0">
      <alignment vertical="top"/>
      <protection locked="0"/>
    </xf>
    <xf numFmtId="0" fontId="16" fillId="7" borderId="1" applyNumberFormat="0" applyAlignment="0" applyProtection="0"/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</xf>
    <xf numFmtId="49" fontId="12" fillId="0" borderId="0" applyNumberFormat="0" applyFont="0" applyAlignment="0">
      <alignment vertical="top" wrapText="1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37" fillId="22" borderId="7">
      <alignment horizontal="left" vertical="center"/>
      <protection locked="0"/>
    </xf>
    <xf numFmtId="49" fontId="37" fillId="22" borderId="7">
      <alignment horizontal="left" vertical="center"/>
    </xf>
    <xf numFmtId="4" fontId="37" fillId="22" borderId="7">
      <alignment horizontal="right" vertical="center"/>
      <protection locked="0"/>
    </xf>
    <xf numFmtId="4" fontId="37" fillId="22" borderId="7">
      <alignment horizontal="right" vertical="center"/>
    </xf>
    <xf numFmtId="4" fontId="38" fillId="22" borderId="7">
      <alignment horizontal="right" vertical="center"/>
      <protection locked="0"/>
    </xf>
    <xf numFmtId="49" fontId="39" fillId="22" borderId="3">
      <alignment horizontal="left" vertical="center"/>
      <protection locked="0"/>
    </xf>
    <xf numFmtId="49" fontId="39" fillId="22" borderId="3">
      <alignment horizontal="left" vertical="center"/>
    </xf>
    <xf numFmtId="49" fontId="40" fillId="22" borderId="3">
      <alignment horizontal="left" vertical="center"/>
      <protection locked="0"/>
    </xf>
    <xf numFmtId="49" fontId="40" fillId="22" borderId="3">
      <alignment horizontal="left" vertical="center"/>
    </xf>
    <xf numFmtId="4" fontId="39" fillId="22" borderId="3">
      <alignment horizontal="right" vertical="center"/>
      <protection locked="0"/>
    </xf>
    <xf numFmtId="4" fontId="39" fillId="22" borderId="3">
      <alignment horizontal="right" vertical="center"/>
    </xf>
    <xf numFmtId="4" fontId="41" fillId="22" borderId="3">
      <alignment horizontal="right" vertical="center"/>
      <protection locked="0"/>
    </xf>
    <xf numFmtId="49" fontId="34" fillId="22" borderId="3">
      <alignment horizontal="left" vertical="center"/>
      <protection locked="0"/>
    </xf>
    <xf numFmtId="49" fontId="34" fillId="22" borderId="3">
      <alignment horizontal="left" vertical="center"/>
      <protection locked="0"/>
    </xf>
    <xf numFmtId="49" fontId="34" fillId="22" borderId="3">
      <alignment horizontal="left" vertical="center"/>
    </xf>
    <xf numFmtId="49" fontId="34" fillId="22" borderId="3">
      <alignment horizontal="left" vertical="center"/>
    </xf>
    <xf numFmtId="49" fontId="38" fillId="22" borderId="3">
      <alignment horizontal="left" vertical="center"/>
      <protection locked="0"/>
    </xf>
    <xf numFmtId="49" fontId="38" fillId="22" borderId="3">
      <alignment horizontal="left" vertical="center"/>
    </xf>
    <xf numFmtId="4" fontId="34" fillId="22" borderId="3">
      <alignment horizontal="right" vertical="center"/>
      <protection locked="0"/>
    </xf>
    <xf numFmtId="4" fontId="34" fillId="22" borderId="3">
      <alignment horizontal="right" vertical="center"/>
      <protection locked="0"/>
    </xf>
    <xf numFmtId="4" fontId="34" fillId="22" borderId="3">
      <alignment horizontal="right" vertical="center"/>
    </xf>
    <xf numFmtId="4" fontId="34" fillId="22" borderId="3">
      <alignment horizontal="right" vertical="center"/>
    </xf>
    <xf numFmtId="4" fontId="38" fillId="22" borderId="3">
      <alignment horizontal="right" vertical="center"/>
      <protection locked="0"/>
    </xf>
    <xf numFmtId="49" fontId="42" fillId="22" borderId="3">
      <alignment horizontal="left" vertical="center"/>
      <protection locked="0"/>
    </xf>
    <xf numFmtId="49" fontId="42" fillId="22" borderId="3">
      <alignment horizontal="left" vertical="center"/>
    </xf>
    <xf numFmtId="49" fontId="43" fillId="22" borderId="3">
      <alignment horizontal="left" vertical="center"/>
      <protection locked="0"/>
    </xf>
    <xf numFmtId="49" fontId="43" fillId="22" borderId="3">
      <alignment horizontal="left" vertical="center"/>
    </xf>
    <xf numFmtId="4" fontId="42" fillId="22" borderId="3">
      <alignment horizontal="right" vertical="center"/>
      <protection locked="0"/>
    </xf>
    <xf numFmtId="4" fontId="42" fillId="22" borderId="3">
      <alignment horizontal="right" vertical="center"/>
    </xf>
    <xf numFmtId="4" fontId="44" fillId="22" borderId="3">
      <alignment horizontal="right" vertical="center"/>
      <protection locked="0"/>
    </xf>
    <xf numFmtId="49" fontId="45" fillId="0" borderId="3">
      <alignment horizontal="left" vertical="center"/>
      <protection locked="0"/>
    </xf>
    <xf numFmtId="49" fontId="45" fillId="0" borderId="3">
      <alignment horizontal="left" vertical="center"/>
    </xf>
    <xf numFmtId="49" fontId="46" fillId="0" borderId="3">
      <alignment horizontal="left" vertical="center"/>
      <protection locked="0"/>
    </xf>
    <xf numFmtId="49" fontId="46" fillId="0" borderId="3">
      <alignment horizontal="left" vertical="center"/>
    </xf>
    <xf numFmtId="4" fontId="45" fillId="0" borderId="3">
      <alignment horizontal="right" vertical="center"/>
      <protection locked="0"/>
    </xf>
    <xf numFmtId="4" fontId="45" fillId="0" borderId="3">
      <alignment horizontal="right" vertical="center"/>
    </xf>
    <xf numFmtId="4" fontId="46" fillId="0" borderId="3">
      <alignment horizontal="right" vertical="center"/>
      <protection locked="0"/>
    </xf>
    <xf numFmtId="49" fontId="47" fillId="0" borderId="3">
      <alignment horizontal="left" vertical="center"/>
      <protection locked="0"/>
    </xf>
    <xf numFmtId="49" fontId="47" fillId="0" borderId="3">
      <alignment horizontal="left" vertical="center"/>
    </xf>
    <xf numFmtId="49" fontId="48" fillId="0" borderId="3">
      <alignment horizontal="left" vertical="center"/>
      <protection locked="0"/>
    </xf>
    <xf numFmtId="49" fontId="48" fillId="0" borderId="3">
      <alignment horizontal="left" vertical="center"/>
    </xf>
    <xf numFmtId="4" fontId="47" fillId="0" borderId="3">
      <alignment horizontal="right" vertical="center"/>
      <protection locked="0"/>
    </xf>
    <xf numFmtId="4" fontId="47" fillId="0" borderId="3">
      <alignment horizontal="right" vertical="center"/>
    </xf>
    <xf numFmtId="49" fontId="45" fillId="0" borderId="3">
      <alignment horizontal="left" vertical="center"/>
      <protection locked="0"/>
    </xf>
    <xf numFmtId="49" fontId="46" fillId="0" borderId="3">
      <alignment horizontal="left" vertical="center"/>
      <protection locked="0"/>
    </xf>
    <xf numFmtId="4" fontId="45" fillId="0" borderId="3">
      <alignment horizontal="right" vertical="center"/>
      <protection locked="0"/>
    </xf>
    <xf numFmtId="0" fontId="28" fillId="0" borderId="8" applyNumberFormat="0" applyFill="0" applyAlignment="0" applyProtection="0"/>
    <xf numFmtId="0" fontId="25" fillId="23" borderId="0" applyNumberFormat="0" applyBorder="0" applyAlignment="0" applyProtection="0"/>
    <xf numFmtId="0" fontId="12" fillId="0" borderId="0"/>
    <xf numFmtId="0" fontId="12" fillId="0" borderId="0"/>
    <xf numFmtId="0" fontId="12" fillId="24" borderId="0" applyNumberFormat="0" applyFill="0" applyAlignment="0">
      <alignment horizontal="center"/>
      <protection locked="0"/>
    </xf>
    <xf numFmtId="0" fontId="2" fillId="25" borderId="9" applyNumberFormat="0" applyFont="0" applyAlignment="0" applyProtection="0"/>
    <xf numFmtId="4" fontId="49" fillId="26" borderId="3">
      <alignment horizontal="right" vertical="center"/>
      <protection locked="0"/>
    </xf>
    <xf numFmtId="4" fontId="49" fillId="27" borderId="3">
      <alignment horizontal="right" vertical="center"/>
      <protection locked="0"/>
    </xf>
    <xf numFmtId="4" fontId="49" fillId="28" borderId="3">
      <alignment horizontal="right" vertical="center"/>
      <protection locked="0"/>
    </xf>
    <xf numFmtId="0" fontId="17" fillId="20" borderId="10" applyNumberFormat="0" applyAlignment="0" applyProtection="0"/>
    <xf numFmtId="49" fontId="34" fillId="0" borderId="3">
      <alignment horizontal="left" vertical="center" wrapText="1"/>
      <protection locked="0"/>
    </xf>
    <xf numFmtId="49" fontId="34" fillId="0" borderId="3">
      <alignment horizontal="left" vertical="center" wrapText="1"/>
      <protection locked="0"/>
    </xf>
    <xf numFmtId="0" fontId="24" fillId="0" borderId="0" applyNumberFormat="0" applyFill="0" applyBorder="0" applyAlignment="0" applyProtection="0"/>
    <xf numFmtId="0" fontId="22" fillId="0" borderId="11" applyNumberFormat="0" applyFill="0" applyAlignment="0" applyProtection="0"/>
    <xf numFmtId="0" fontId="29" fillId="0" borderId="0" applyNumberFormat="0" applyFill="0" applyBorder="0" applyAlignment="0" applyProtection="0"/>
    <xf numFmtId="0" fontId="33" fillId="16" borderId="0" applyNumberFormat="0" applyBorder="0" applyAlignment="0" applyProtection="0"/>
    <xf numFmtId="0" fontId="15" fillId="16" borderId="0" applyNumberFormat="0" applyBorder="0" applyAlignment="0" applyProtection="0"/>
    <xf numFmtId="0" fontId="33" fillId="17" borderId="0" applyNumberFormat="0" applyBorder="0" applyAlignment="0" applyProtection="0"/>
    <xf numFmtId="0" fontId="15" fillId="17" borderId="0" applyNumberFormat="0" applyBorder="0" applyAlignment="0" applyProtection="0"/>
    <xf numFmtId="0" fontId="33" fillId="18" borderId="0" applyNumberFormat="0" applyBorder="0" applyAlignment="0" applyProtection="0"/>
    <xf numFmtId="0" fontId="15" fillId="18" borderId="0" applyNumberFormat="0" applyBorder="0" applyAlignment="0" applyProtection="0"/>
    <xf numFmtId="0" fontId="33" fillId="13" borderId="0" applyNumberFormat="0" applyBorder="0" applyAlignment="0" applyProtection="0"/>
    <xf numFmtId="0" fontId="15" fillId="13" borderId="0" applyNumberFormat="0" applyBorder="0" applyAlignment="0" applyProtection="0"/>
    <xf numFmtId="0" fontId="33" fillId="14" borderId="0" applyNumberFormat="0" applyBorder="0" applyAlignment="0" applyProtection="0"/>
    <xf numFmtId="0" fontId="15" fillId="14" borderId="0" applyNumberFormat="0" applyBorder="0" applyAlignment="0" applyProtection="0"/>
    <xf numFmtId="0" fontId="33" fillId="19" borderId="0" applyNumberFormat="0" applyBorder="0" applyAlignment="0" applyProtection="0"/>
    <xf numFmtId="0" fontId="15" fillId="19" borderId="0" applyNumberFormat="0" applyBorder="0" applyAlignment="0" applyProtection="0"/>
    <xf numFmtId="0" fontId="50" fillId="7" borderId="1" applyNumberFormat="0" applyAlignment="0" applyProtection="0"/>
    <xf numFmtId="0" fontId="16" fillId="7" borderId="1" applyNumberFormat="0" applyAlignment="0" applyProtection="0"/>
    <xf numFmtId="0" fontId="51" fillId="20" borderId="10" applyNumberFormat="0" applyAlignment="0" applyProtection="0"/>
    <xf numFmtId="0" fontId="17" fillId="20" borderId="10" applyNumberFormat="0" applyAlignment="0" applyProtection="0"/>
    <xf numFmtId="0" fontId="52" fillId="20" borderId="1" applyNumberFormat="0" applyAlignment="0" applyProtection="0"/>
    <xf numFmtId="0" fontId="18" fillId="20" borderId="1" applyNumberFormat="0" applyAlignment="0" applyProtection="0"/>
    <xf numFmtId="171" fontId="12" fillId="0" borderId="0" applyFont="0" applyFill="0" applyBorder="0" applyAlignment="0" applyProtection="0"/>
    <xf numFmtId="0" fontId="53" fillId="0" borderId="4" applyNumberFormat="0" applyFill="0" applyAlignment="0" applyProtection="0"/>
    <xf numFmtId="0" fontId="19" fillId="0" borderId="4" applyNumberFormat="0" applyFill="0" applyAlignment="0" applyProtection="0"/>
    <xf numFmtId="0" fontId="54" fillId="0" borderId="5" applyNumberFormat="0" applyFill="0" applyAlignment="0" applyProtection="0"/>
    <xf numFmtId="0" fontId="20" fillId="0" borderId="5" applyNumberFormat="0" applyFill="0" applyAlignment="0" applyProtection="0"/>
    <xf numFmtId="0" fontId="55" fillId="0" borderId="6" applyNumberFormat="0" applyFill="0" applyAlignment="0" applyProtection="0"/>
    <xf numFmtId="0" fontId="21" fillId="0" borderId="6" applyNumberFormat="0" applyFill="0" applyAlignment="0" applyProtection="0"/>
    <xf numFmtId="0" fontId="55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56" fillId="0" borderId="11" applyNumberFormat="0" applyFill="0" applyAlignment="0" applyProtection="0"/>
    <xf numFmtId="0" fontId="22" fillId="0" borderId="11" applyNumberFormat="0" applyFill="0" applyAlignment="0" applyProtection="0"/>
    <xf numFmtId="0" fontId="57" fillId="21" borderId="2" applyNumberFormat="0" applyAlignment="0" applyProtection="0"/>
    <xf numFmtId="0" fontId="23" fillId="21" borderId="2" applyNumberFormat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58" fillId="23" borderId="0" applyNumberFormat="0" applyBorder="0" applyAlignment="0" applyProtection="0"/>
    <xf numFmtId="0" fontId="25" fillId="23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2" fillId="0" borderId="0"/>
    <xf numFmtId="0" fontId="1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95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3" fillId="0" borderId="0"/>
    <xf numFmtId="0" fontId="95" fillId="0" borderId="0"/>
    <xf numFmtId="0" fontId="95" fillId="0" borderId="0"/>
    <xf numFmtId="0" fontId="95" fillId="0" borderId="0"/>
    <xf numFmtId="0" fontId="95" fillId="0" borderId="0"/>
    <xf numFmtId="0" fontId="1" fillId="0" borderId="0"/>
    <xf numFmtId="0" fontId="95" fillId="0" borderId="0"/>
    <xf numFmtId="0" fontId="95" fillId="0" borderId="0"/>
    <xf numFmtId="0" fontId="95" fillId="0" borderId="0"/>
    <xf numFmtId="0" fontId="95" fillId="0" borderId="0"/>
    <xf numFmtId="0" fontId="95" fillId="0" borderId="0"/>
    <xf numFmtId="0" fontId="95" fillId="0" borderId="0"/>
    <xf numFmtId="0" fontId="95" fillId="0" borderId="0"/>
    <xf numFmtId="0" fontId="95" fillId="0" borderId="0"/>
    <xf numFmtId="0" fontId="1" fillId="0" borderId="0"/>
    <xf numFmtId="0" fontId="95" fillId="0" borderId="0"/>
    <xf numFmtId="0" fontId="12" fillId="0" borderId="0"/>
    <xf numFmtId="0" fontId="2" fillId="0" borderId="0"/>
    <xf numFmtId="0" fontId="12" fillId="0" borderId="0"/>
    <xf numFmtId="0" fontId="12" fillId="0" borderId="0" applyNumberFormat="0" applyFont="0" applyFill="0" applyBorder="0" applyAlignment="0" applyProtection="0">
      <alignment vertical="top"/>
    </xf>
    <xf numFmtId="0" fontId="12" fillId="0" borderId="0" applyNumberFormat="0" applyFont="0" applyFill="0" applyBorder="0" applyAlignment="0" applyProtection="0">
      <alignment vertical="top"/>
    </xf>
    <xf numFmtId="0" fontId="2" fillId="0" borderId="0"/>
    <xf numFmtId="0" fontId="1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2" fillId="0" borderId="0"/>
    <xf numFmtId="0" fontId="12" fillId="0" borderId="0"/>
    <xf numFmtId="0" fontId="59" fillId="3" borderId="0" applyNumberFormat="0" applyBorder="0" applyAlignment="0" applyProtection="0"/>
    <xf numFmtId="0" fontId="26" fillId="3" borderId="0" applyNumberFormat="0" applyBorder="0" applyAlignment="0" applyProtection="0"/>
    <xf numFmtId="0" fontId="60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61" fillId="25" borderId="9" applyNumberFormat="0" applyFont="0" applyAlignment="0" applyProtection="0"/>
    <xf numFmtId="0" fontId="12" fillId="25" borderId="9" applyNumberFormat="0" applyFont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2" fillId="0" borderId="8" applyNumberFormat="0" applyFill="0" applyAlignment="0" applyProtection="0"/>
    <xf numFmtId="0" fontId="28" fillId="0" borderId="8" applyNumberFormat="0" applyFill="0" applyAlignment="0" applyProtection="0"/>
    <xf numFmtId="0" fontId="31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64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172" fontId="65" fillId="0" borderId="0" applyFont="0" applyFill="0" applyBorder="0" applyAlignment="0" applyProtection="0"/>
    <xf numFmtId="173" fontId="6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4" fontId="2" fillId="0" borderId="0" applyFont="0" applyFill="0" applyBorder="0" applyAlignment="0" applyProtection="0"/>
    <xf numFmtId="17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66" fillId="4" borderId="0" applyNumberFormat="0" applyBorder="0" applyAlignment="0" applyProtection="0"/>
    <xf numFmtId="0" fontId="30" fillId="4" borderId="0" applyNumberFormat="0" applyBorder="0" applyAlignment="0" applyProtection="0"/>
    <xf numFmtId="175" fontId="67" fillId="22" borderId="12" applyFill="0" applyBorder="0">
      <alignment horizontal="center" vertical="center" wrapText="1"/>
      <protection locked="0"/>
    </xf>
    <xf numFmtId="170" fontId="68" fillId="0" borderId="0">
      <alignment wrapText="1"/>
    </xf>
    <xf numFmtId="170" fontId="35" fillId="0" borderId="0">
      <alignment wrapText="1"/>
    </xf>
  </cellStyleXfs>
  <cellXfs count="578">
    <xf numFmtId="0" fontId="0" fillId="0" borderId="0" xfId="0"/>
    <xf numFmtId="0" fontId="5" fillId="0" borderId="0" xfId="0" applyFont="1" applyFill="1" applyAlignment="1">
      <alignment vertical="center"/>
    </xf>
    <xf numFmtId="0" fontId="5" fillId="0" borderId="0" xfId="0" applyFont="1" applyFill="1" applyBorder="1" applyAlignment="1">
      <alignment vertical="center"/>
    </xf>
    <xf numFmtId="0" fontId="5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3" xfId="0" quotePrefix="1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vertical="center"/>
    </xf>
    <xf numFmtId="0" fontId="4" fillId="0" borderId="0" xfId="0" applyFont="1" applyFill="1" applyAlignment="1">
      <alignment vertical="center"/>
    </xf>
    <xf numFmtId="0" fontId="4" fillId="0" borderId="0" xfId="0" applyFont="1" applyFill="1" applyBorder="1" applyAlignment="1">
      <alignment horizontal="right" vertical="center"/>
    </xf>
    <xf numFmtId="0" fontId="8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7" fillId="0" borderId="0" xfId="0" applyFont="1" applyFill="1" applyAlignment="1">
      <alignment horizontal="center" vertical="center"/>
    </xf>
    <xf numFmtId="0" fontId="5" fillId="0" borderId="0" xfId="0" applyFont="1" applyFill="1" applyBorder="1" applyAlignment="1">
      <alignment horizontal="right" vertical="center"/>
    </xf>
    <xf numFmtId="1" fontId="5" fillId="0" borderId="0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 vertical="center" wrapText="1" shrinkToFit="1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left" vertical="center"/>
    </xf>
    <xf numFmtId="0" fontId="5" fillId="0" borderId="0" xfId="0" applyFont="1" applyFill="1" applyBorder="1" applyAlignment="1">
      <alignment horizontal="left" vertical="center" wrapText="1"/>
    </xf>
    <xf numFmtId="0" fontId="5" fillId="0" borderId="0" xfId="0" applyFont="1" applyFill="1" applyAlignment="1">
      <alignment horizontal="right" vertical="center"/>
    </xf>
    <xf numFmtId="169" fontId="5" fillId="0" borderId="0" xfId="0" applyNumberFormat="1" applyFont="1" applyFill="1" applyAlignment="1">
      <alignment vertical="center"/>
    </xf>
    <xf numFmtId="0" fontId="11" fillId="0" borderId="0" xfId="0" applyFont="1" applyFill="1"/>
    <xf numFmtId="0" fontId="4" fillId="0" borderId="0" xfId="0" quotePrefix="1" applyFont="1" applyFill="1" applyBorder="1" applyAlignment="1">
      <alignment horizontal="center" vertical="center"/>
    </xf>
    <xf numFmtId="0" fontId="5" fillId="0" borderId="0" xfId="0" applyFont="1" applyFill="1" applyAlignment="1"/>
    <xf numFmtId="0" fontId="4" fillId="0" borderId="0" xfId="0" applyFont="1" applyFill="1" applyAlignment="1">
      <alignment horizontal="right" vertical="center"/>
    </xf>
    <xf numFmtId="0" fontId="6" fillId="0" borderId="0" xfId="0" applyFont="1" applyFill="1" applyAlignment="1">
      <alignment vertical="center"/>
    </xf>
    <xf numFmtId="0" fontId="5" fillId="0" borderId="3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left" vertical="center"/>
    </xf>
    <xf numFmtId="0" fontId="5" fillId="0" borderId="3" xfId="237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245" applyFont="1" applyFill="1" applyBorder="1" applyAlignment="1">
      <alignment vertical="center"/>
    </xf>
    <xf numFmtId="0" fontId="5" fillId="0" borderId="3" xfId="245" applyFont="1" applyFill="1" applyBorder="1" applyAlignment="1">
      <alignment horizontal="left" vertical="center" wrapText="1"/>
    </xf>
    <xf numFmtId="0" fontId="4" fillId="0" borderId="0" xfId="245" applyFont="1" applyFill="1" applyBorder="1" applyAlignment="1">
      <alignment vertical="center"/>
    </xf>
    <xf numFmtId="0" fontId="5" fillId="0" borderId="0" xfId="245" applyFont="1" applyFill="1" applyBorder="1" applyAlignment="1">
      <alignment horizontal="center" vertical="center"/>
    </xf>
    <xf numFmtId="0" fontId="4" fillId="0" borderId="0" xfId="245" applyFont="1" applyFill="1" applyBorder="1" applyAlignment="1">
      <alignment horizontal="center" vertical="center"/>
    </xf>
    <xf numFmtId="0" fontId="5" fillId="0" borderId="0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14" fillId="0" borderId="0" xfId="245" applyFont="1" applyFill="1"/>
    <xf numFmtId="0" fontId="5" fillId="0" borderId="0" xfId="245" applyFont="1" applyFill="1" applyBorder="1" applyAlignment="1">
      <alignment vertical="center" wrapText="1"/>
    </xf>
    <xf numFmtId="0" fontId="4" fillId="0" borderId="3" xfId="237" applyFont="1" applyFill="1" applyBorder="1" applyAlignment="1">
      <alignment horizontal="left" vertical="center"/>
    </xf>
    <xf numFmtId="0" fontId="5" fillId="0" borderId="0" xfId="0" applyFont="1" applyFill="1"/>
    <xf numFmtId="0" fontId="5" fillId="0" borderId="0" xfId="245" applyFont="1" applyFill="1" applyBorder="1" applyAlignment="1">
      <alignment horizontal="left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4" fillId="0" borderId="3" xfId="245" applyFont="1" applyFill="1" applyBorder="1" applyAlignment="1">
      <alignment horizontal="left" vertical="center" wrapText="1"/>
    </xf>
    <xf numFmtId="0" fontId="5" fillId="0" borderId="14" xfId="0" applyFont="1" applyFill="1" applyBorder="1" applyAlignment="1">
      <alignment vertical="center"/>
    </xf>
    <xf numFmtId="0" fontId="5" fillId="0" borderId="15" xfId="0" applyFont="1" applyFill="1" applyBorder="1" applyAlignment="1">
      <alignment vertical="center"/>
    </xf>
    <xf numFmtId="0" fontId="5" fillId="0" borderId="16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5" fillId="0" borderId="14" xfId="0" applyFont="1" applyFill="1" applyBorder="1" applyAlignment="1">
      <alignment vertical="center" wrapText="1"/>
    </xf>
    <xf numFmtId="0" fontId="5" fillId="0" borderId="16" xfId="0" applyFont="1" applyFill="1" applyBorder="1" applyAlignment="1">
      <alignment vertical="center" wrapText="1"/>
    </xf>
    <xf numFmtId="0" fontId="5" fillId="0" borderId="15" xfId="0" applyFont="1" applyFill="1" applyBorder="1" applyAlignment="1">
      <alignment vertical="center" wrapText="1"/>
    </xf>
    <xf numFmtId="0" fontId="14" fillId="0" borderId="0" xfId="0" applyFont="1" applyFill="1" applyAlignment="1">
      <alignment vertical="center"/>
    </xf>
    <xf numFmtId="0" fontId="14" fillId="0" borderId="0" xfId="0" applyFont="1" applyFill="1"/>
    <xf numFmtId="0" fontId="14" fillId="0" borderId="0" xfId="0" applyFont="1" applyFill="1" applyAlignment="1">
      <alignment horizontal="center" vertical="center"/>
    </xf>
    <xf numFmtId="0" fontId="5" fillId="0" borderId="3" xfId="182" applyFont="1" applyFill="1" applyBorder="1" applyAlignment="1">
      <alignment horizontal="left" vertical="center" wrapText="1"/>
      <protection locked="0"/>
    </xf>
    <xf numFmtId="0" fontId="4" fillId="0" borderId="3" xfId="182" applyFont="1" applyFill="1" applyBorder="1" applyAlignment="1">
      <alignment horizontal="left" vertical="center" wrapText="1"/>
      <protection locked="0"/>
    </xf>
    <xf numFmtId="0" fontId="4" fillId="0" borderId="3" xfId="0" applyFont="1" applyFill="1" applyBorder="1" applyAlignment="1" applyProtection="1">
      <alignment horizontal="left" vertical="center" wrapText="1"/>
      <protection locked="0"/>
    </xf>
    <xf numFmtId="0" fontId="5" fillId="0" borderId="3" xfId="0" applyFont="1" applyFill="1" applyBorder="1" applyAlignment="1" applyProtection="1">
      <alignment horizontal="left" vertical="center" wrapText="1"/>
      <protection locked="0"/>
    </xf>
    <xf numFmtId="3" fontId="9" fillId="0" borderId="3" xfId="0" applyNumberFormat="1" applyFont="1" applyFill="1" applyBorder="1" applyAlignment="1">
      <alignment horizontal="center" vertical="center" wrapText="1" shrinkToFit="1"/>
    </xf>
    <xf numFmtId="3" fontId="5" fillId="0" borderId="3" xfId="0" quotePrefix="1" applyNumberFormat="1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>
      <alignment horizontal="left" vertical="center" wrapText="1"/>
    </xf>
    <xf numFmtId="49" fontId="5" fillId="0" borderId="3" xfId="0" quotePrefix="1" applyNumberFormat="1" applyFont="1" applyFill="1" applyBorder="1" applyAlignment="1">
      <alignment horizontal="left" vertical="center" wrapText="1"/>
    </xf>
    <xf numFmtId="49" fontId="4" fillId="0" borderId="3" xfId="0" quotePrefix="1" applyNumberFormat="1" applyFont="1" applyFill="1" applyBorder="1" applyAlignment="1">
      <alignment horizontal="left" vertical="center" wrapText="1"/>
    </xf>
    <xf numFmtId="169" fontId="5" fillId="0" borderId="3" xfId="237" applyNumberFormat="1" applyFont="1" applyFill="1" applyBorder="1" applyAlignment="1">
      <alignment horizontal="center" vertical="center" wrapText="1"/>
    </xf>
    <xf numFmtId="0" fontId="5" fillId="0" borderId="3" xfId="237" applyNumberFormat="1" applyFont="1" applyFill="1" applyBorder="1" applyAlignment="1">
      <alignment horizontal="left" vertical="center" wrapText="1"/>
    </xf>
    <xf numFmtId="49" fontId="5" fillId="0" borderId="3" xfId="237" applyNumberFormat="1" applyFont="1" applyFill="1" applyBorder="1" applyAlignment="1">
      <alignment horizontal="left" vertical="center" wrapText="1"/>
    </xf>
    <xf numFmtId="0" fontId="9" fillId="0" borderId="3" xfId="0" applyNumberFormat="1" applyFont="1" applyFill="1" applyBorder="1" applyAlignment="1">
      <alignment horizontal="center" vertical="center" wrapText="1" shrinkToFit="1"/>
    </xf>
    <xf numFmtId="3" fontId="5" fillId="0" borderId="0" xfId="0" applyNumberFormat="1" applyFont="1" applyFill="1" applyBorder="1" applyAlignment="1">
      <alignment horizontal="center" vertical="center" wrapText="1"/>
    </xf>
    <xf numFmtId="169" fontId="5" fillId="0" borderId="0" xfId="0" applyNumberFormat="1" applyFont="1" applyFill="1" applyBorder="1" applyAlignment="1">
      <alignment horizontal="center" vertical="center" wrapText="1"/>
    </xf>
    <xf numFmtId="0" fontId="5" fillId="0" borderId="14" xfId="0" applyFont="1" applyFill="1" applyBorder="1" applyAlignment="1" applyProtection="1">
      <alignment horizontal="left" vertical="center" wrapText="1"/>
      <protection locked="0"/>
    </xf>
    <xf numFmtId="0" fontId="5" fillId="0" borderId="16" xfId="0" applyFont="1" applyFill="1" applyBorder="1" applyAlignment="1">
      <alignment horizontal="center" vertical="center" wrapText="1"/>
    </xf>
    <xf numFmtId="3" fontId="5" fillId="0" borderId="16" xfId="0" applyNumberFormat="1" applyFont="1" applyFill="1" applyBorder="1" applyAlignment="1">
      <alignment horizontal="center" vertical="center" wrapText="1"/>
    </xf>
    <xf numFmtId="0" fontId="9" fillId="0" borderId="0" xfId="0" applyNumberFormat="1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>
      <alignment horizontal="center" vertical="center" wrapText="1"/>
    </xf>
    <xf numFmtId="49" fontId="5" fillId="0" borderId="0" xfId="0" applyNumberFormat="1" applyFont="1" applyFill="1" applyBorder="1" applyAlignment="1">
      <alignment horizontal="left" vertical="center" wrapText="1"/>
    </xf>
    <xf numFmtId="0" fontId="5" fillId="0" borderId="3" xfId="237" applyNumberFormat="1" applyFont="1" applyFill="1" applyBorder="1" applyAlignment="1">
      <alignment horizontal="center" vertical="center" wrapText="1"/>
    </xf>
    <xf numFmtId="0" fontId="5" fillId="0" borderId="3" xfId="237" applyFont="1" applyFill="1" applyBorder="1" applyAlignment="1">
      <alignment horizontal="center" vertical="center" wrapText="1"/>
    </xf>
    <xf numFmtId="172" fontId="5" fillId="0" borderId="3" xfId="0" applyNumberFormat="1" applyFont="1" applyFill="1" applyBorder="1" applyAlignment="1">
      <alignment horizontal="center" vertical="center" wrapText="1"/>
    </xf>
    <xf numFmtId="177" fontId="5" fillId="0" borderId="3" xfId="0" applyNumberFormat="1" applyFont="1" applyFill="1" applyBorder="1" applyAlignment="1">
      <alignment horizontal="center" vertical="center" wrapText="1"/>
    </xf>
    <xf numFmtId="178" fontId="5" fillId="0" borderId="3" xfId="0" applyNumberFormat="1" applyFont="1" applyFill="1" applyBorder="1" applyAlignment="1">
      <alignment horizontal="center" vertical="center" wrapText="1"/>
    </xf>
    <xf numFmtId="177" fontId="5" fillId="29" borderId="3" xfId="0" applyNumberFormat="1" applyFont="1" applyFill="1" applyBorder="1" applyAlignment="1">
      <alignment horizontal="center" vertical="center" wrapText="1"/>
    </xf>
    <xf numFmtId="172" fontId="5" fillId="29" borderId="3" xfId="0" applyNumberFormat="1" applyFont="1" applyFill="1" applyBorder="1" applyAlignment="1">
      <alignment horizontal="center" vertical="center" wrapText="1"/>
    </xf>
    <xf numFmtId="169" fontId="5" fillId="29" borderId="3" xfId="0" applyNumberFormat="1" applyFont="1" applyFill="1" applyBorder="1" applyAlignment="1">
      <alignment horizontal="center" vertical="center" wrapText="1"/>
    </xf>
    <xf numFmtId="168" fontId="5" fillId="29" borderId="3" xfId="0" applyNumberFormat="1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0" fontId="70" fillId="0" borderId="3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70" fillId="0" borderId="3" xfId="0" applyFont="1" applyFill="1" applyBorder="1" applyAlignment="1">
      <alignment horizontal="center" vertical="center"/>
    </xf>
    <xf numFmtId="0" fontId="9" fillId="0" borderId="3" xfId="0" applyFont="1" applyFill="1" applyBorder="1" applyAlignment="1" applyProtection="1">
      <alignment horizontal="left" vertical="center" wrapText="1"/>
      <protection locked="0"/>
    </xf>
    <xf numFmtId="0" fontId="4" fillId="0" borderId="0" xfId="0" applyFont="1" applyFill="1" applyBorder="1" applyAlignment="1">
      <alignment horizontal="left" wrapText="1"/>
    </xf>
    <xf numFmtId="0" fontId="5" fillId="0" borderId="0" xfId="0" quotePrefix="1" applyFont="1" applyFill="1" applyBorder="1" applyAlignment="1">
      <alignment horizontal="center"/>
    </xf>
    <xf numFmtId="169" fontId="5" fillId="0" borderId="0" xfId="0" quotePrefix="1" applyNumberFormat="1" applyFont="1" applyFill="1" applyBorder="1" applyAlignment="1">
      <alignment wrapText="1"/>
    </xf>
    <xf numFmtId="0" fontId="70" fillId="0" borderId="0" xfId="0" applyFont="1" applyFill="1" applyBorder="1" applyAlignment="1">
      <alignment horizontal="center" vertical="justify"/>
    </xf>
    <xf numFmtId="0" fontId="70" fillId="0" borderId="0" xfId="0" applyFont="1" applyFill="1" applyBorder="1" applyAlignment="1">
      <alignment vertical="justify"/>
    </xf>
    <xf numFmtId="0" fontId="70" fillId="0" borderId="3" xfId="0" quotePrefix="1" applyFont="1" applyFill="1" applyBorder="1" applyAlignment="1">
      <alignment horizontal="center" vertical="center"/>
    </xf>
    <xf numFmtId="0" fontId="70" fillId="0" borderId="3" xfId="0" applyFont="1" applyFill="1" applyBorder="1" applyAlignment="1">
      <alignment horizontal="center"/>
    </xf>
    <xf numFmtId="0" fontId="70" fillId="0" borderId="3" xfId="0" quotePrefix="1" applyFont="1" applyFill="1" applyBorder="1" applyAlignment="1">
      <alignment horizontal="center"/>
    </xf>
    <xf numFmtId="0" fontId="71" fillId="0" borderId="3" xfId="0" quotePrefix="1" applyFont="1" applyFill="1" applyBorder="1" applyAlignment="1">
      <alignment horizontal="center"/>
    </xf>
    <xf numFmtId="0" fontId="70" fillId="0" borderId="0" xfId="0" applyFont="1" applyFill="1" applyBorder="1" applyAlignment="1">
      <alignment horizontal="left" vertical="justify" wrapText="1"/>
    </xf>
    <xf numFmtId="0" fontId="9" fillId="0" borderId="3" xfId="0" applyFont="1" applyFill="1" applyBorder="1" applyAlignment="1">
      <alignment horizontal="left" vertical="center" wrapText="1"/>
    </xf>
    <xf numFmtId="172" fontId="9" fillId="0" borderId="3" xfId="0" applyNumberFormat="1" applyFont="1" applyFill="1" applyBorder="1" applyAlignment="1">
      <alignment horizontal="center" vertical="center" wrapText="1"/>
    </xf>
    <xf numFmtId="172" fontId="9" fillId="29" borderId="3" xfId="0" applyNumberFormat="1" applyFont="1" applyFill="1" applyBorder="1" applyAlignment="1">
      <alignment horizontal="center" vertical="center" wrapText="1"/>
    </xf>
    <xf numFmtId="0" fontId="70" fillId="0" borderId="3" xfId="0" applyFont="1" applyFill="1" applyBorder="1" applyAlignment="1">
      <alignment horizontal="center" vertical="center" wrapText="1" shrinkToFit="1"/>
    </xf>
    <xf numFmtId="0" fontId="11" fillId="0" borderId="3" xfId="0" applyFont="1" applyFill="1" applyBorder="1" applyAlignment="1">
      <alignment horizontal="center" vertical="center"/>
    </xf>
    <xf numFmtId="0" fontId="11" fillId="0" borderId="3" xfId="0" applyFont="1" applyFill="1" applyBorder="1" applyAlignment="1">
      <alignment horizontal="center" vertical="center" wrapText="1"/>
    </xf>
    <xf numFmtId="0" fontId="70" fillId="0" borderId="3" xfId="245" applyFont="1" applyFill="1" applyBorder="1" applyAlignment="1">
      <alignment horizontal="center" vertical="center" wrapText="1"/>
    </xf>
    <xf numFmtId="0" fontId="70" fillId="0" borderId="3" xfId="245" applyFont="1" applyFill="1" applyBorder="1" applyAlignment="1">
      <alignment horizontal="center" vertical="center"/>
    </xf>
    <xf numFmtId="0" fontId="71" fillId="0" borderId="3" xfId="245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left" vertical="justify"/>
    </xf>
    <xf numFmtId="0" fontId="11" fillId="0" borderId="0" xfId="0" applyFont="1" applyFill="1" applyBorder="1" applyAlignment="1">
      <alignment vertical="justify"/>
    </xf>
    <xf numFmtId="0" fontId="70" fillId="0" borderId="3" xfId="0" quotePrefix="1" applyNumberFormat="1" applyFont="1" applyFill="1" applyBorder="1" applyAlignment="1">
      <alignment horizontal="center" vertical="center"/>
    </xf>
    <xf numFmtId="0" fontId="70" fillId="0" borderId="3" xfId="0" applyNumberFormat="1" applyFont="1" applyFill="1" applyBorder="1" applyAlignment="1">
      <alignment horizontal="center" vertical="center"/>
    </xf>
    <xf numFmtId="0" fontId="70" fillId="0" borderId="3" xfId="237" applyFont="1" applyFill="1" applyBorder="1" applyAlignment="1">
      <alignment horizontal="center" vertical="center"/>
    </xf>
    <xf numFmtId="0" fontId="70" fillId="0" borderId="0" xfId="0" applyFont="1" applyFill="1" applyBorder="1" applyAlignment="1">
      <alignment vertical="justify" wrapText="1"/>
    </xf>
    <xf numFmtId="0" fontId="69" fillId="0" borderId="0" xfId="0" applyFont="1" applyFill="1" applyBorder="1" applyAlignment="1">
      <alignment horizontal="left" vertical="center"/>
    </xf>
    <xf numFmtId="0" fontId="69" fillId="0" borderId="0" xfId="0" applyFont="1" applyFill="1" applyBorder="1" applyAlignment="1">
      <alignment horizontal="left" vertical="center" wrapText="1"/>
    </xf>
    <xf numFmtId="0" fontId="69" fillId="0" borderId="17" xfId="0" applyFont="1" applyFill="1" applyBorder="1" applyAlignment="1">
      <alignment horizontal="left" vertical="center" wrapText="1"/>
    </xf>
    <xf numFmtId="0" fontId="9" fillId="0" borderId="0" xfId="0" applyFont="1" applyFill="1" applyBorder="1" applyAlignment="1">
      <alignment horizontal="left" vertical="center" wrapText="1" shrinkToFit="1"/>
    </xf>
    <xf numFmtId="3" fontId="9" fillId="0" borderId="0" xfId="0" applyNumberFormat="1" applyFont="1" applyFill="1" applyBorder="1" applyAlignment="1">
      <alignment horizontal="center" vertical="center" wrapText="1"/>
    </xf>
    <xf numFmtId="3" fontId="9" fillId="0" borderId="18" xfId="0" applyNumberFormat="1" applyFont="1" applyFill="1" applyBorder="1" applyAlignment="1">
      <alignment vertical="center" wrapText="1"/>
    </xf>
    <xf numFmtId="177" fontId="9" fillId="0" borderId="3" xfId="0" applyNumberFormat="1" applyFont="1" applyFill="1" applyBorder="1" applyAlignment="1">
      <alignment horizontal="center" vertical="center" wrapText="1"/>
    </xf>
    <xf numFmtId="177" fontId="9" fillId="29" borderId="3" xfId="0" applyNumberFormat="1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right" vertical="center"/>
    </xf>
    <xf numFmtId="0" fontId="9" fillId="0" borderId="17" xfId="0" applyFont="1" applyFill="1" applyBorder="1" applyAlignment="1">
      <alignment vertical="center"/>
    </xf>
    <xf numFmtId="0" fontId="9" fillId="0" borderId="17" xfId="0" applyFont="1" applyFill="1" applyBorder="1" applyAlignment="1">
      <alignment horizontal="center" vertical="center"/>
    </xf>
    <xf numFmtId="3" fontId="9" fillId="0" borderId="3" xfId="0" applyNumberFormat="1" applyFont="1" applyFill="1" applyBorder="1" applyAlignment="1">
      <alignment horizontal="center" vertical="center" wrapText="1"/>
    </xf>
    <xf numFmtId="169" fontId="9" fillId="29" borderId="3" xfId="0" applyNumberFormat="1" applyFont="1" applyFill="1" applyBorder="1" applyAlignment="1">
      <alignment horizontal="center" vertical="center" wrapText="1"/>
    </xf>
    <xf numFmtId="169" fontId="9" fillId="0" borderId="3" xfId="0" applyNumberFormat="1" applyFont="1" applyFill="1" applyBorder="1" applyAlignment="1">
      <alignment horizontal="center" vertical="center" wrapText="1"/>
    </xf>
    <xf numFmtId="0" fontId="69" fillId="0" borderId="0" xfId="0" applyFont="1" applyFill="1" applyBorder="1" applyAlignment="1">
      <alignment horizontal="right" vertical="center"/>
    </xf>
    <xf numFmtId="168" fontId="69" fillId="0" borderId="0" xfId="0" applyNumberFormat="1" applyFont="1" applyFill="1" applyBorder="1" applyAlignment="1">
      <alignment horizontal="right" vertical="center"/>
    </xf>
    <xf numFmtId="0" fontId="73" fillId="0" borderId="0" xfId="0" applyFont="1" applyFill="1" applyAlignment="1">
      <alignment vertical="center"/>
    </xf>
    <xf numFmtId="0" fontId="9" fillId="0" borderId="3" xfId="0" applyNumberFormat="1" applyFont="1" applyFill="1" applyBorder="1" applyAlignment="1">
      <alignment horizontal="center" vertical="center"/>
    </xf>
    <xf numFmtId="0" fontId="9" fillId="0" borderId="3" xfId="0" applyNumberFormat="1" applyFont="1" applyFill="1" applyBorder="1"/>
    <xf numFmtId="0" fontId="9" fillId="0" borderId="0" xfId="0" applyFont="1" applyFill="1" applyAlignment="1">
      <alignment horizontal="center" vertical="center"/>
    </xf>
    <xf numFmtId="0" fontId="9" fillId="0" borderId="0" xfId="0" applyFont="1" applyFill="1" applyAlignment="1"/>
    <xf numFmtId="0" fontId="9" fillId="0" borderId="0" xfId="0" applyFont="1" applyFill="1" applyAlignment="1">
      <alignment vertical="center" wrapText="1" shrinkToFit="1"/>
    </xf>
    <xf numFmtId="0" fontId="5" fillId="0" borderId="0" xfId="0" applyFont="1" applyFill="1" applyBorder="1" applyAlignment="1"/>
    <xf numFmtId="3" fontId="5" fillId="0" borderId="3" xfId="0" applyNumberFormat="1" applyFont="1" applyFill="1" applyBorder="1" applyAlignment="1">
      <alignment horizontal="center" vertical="center" wrapText="1"/>
    </xf>
    <xf numFmtId="0" fontId="4" fillId="0" borderId="3" xfId="237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center"/>
    </xf>
    <xf numFmtId="0" fontId="9" fillId="0" borderId="0" xfId="0" applyFont="1" applyFill="1" applyBorder="1" applyAlignment="1">
      <alignment horizontal="left"/>
    </xf>
    <xf numFmtId="3" fontId="9" fillId="0" borderId="0" xfId="0" applyNumberFormat="1" applyFont="1" applyFill="1" applyBorder="1" applyAlignment="1">
      <alignment horizontal="left" vertical="center" wrapText="1"/>
    </xf>
    <xf numFmtId="177" fontId="9" fillId="0" borderId="0" xfId="0" applyNumberFormat="1" applyFont="1" applyFill="1" applyBorder="1" applyAlignment="1">
      <alignment horizontal="center" vertical="center" wrapText="1"/>
    </xf>
    <xf numFmtId="0" fontId="74" fillId="0" borderId="0" xfId="0" applyFont="1" applyFill="1" applyAlignment="1">
      <alignment horizontal="center" vertical="center"/>
    </xf>
    <xf numFmtId="0" fontId="11" fillId="0" borderId="0" xfId="0" applyFont="1" applyFill="1" applyAlignment="1">
      <alignment horizontal="center" vertical="center"/>
    </xf>
    <xf numFmtId="0" fontId="74" fillId="0" borderId="0" xfId="0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center"/>
    </xf>
    <xf numFmtId="0" fontId="75" fillId="0" borderId="0" xfId="0" applyFont="1" applyFill="1" applyAlignment="1">
      <alignment horizontal="center" vertical="center"/>
    </xf>
    <xf numFmtId="0" fontId="75" fillId="0" borderId="0" xfId="0" applyFont="1" applyFill="1" applyBorder="1" applyAlignment="1">
      <alignment horizontal="center" vertical="center"/>
    </xf>
    <xf numFmtId="169" fontId="5" fillId="0" borderId="0" xfId="0" applyNumberFormat="1" applyFont="1" applyFill="1" applyBorder="1" applyAlignment="1">
      <alignment horizontal="center" wrapText="1"/>
    </xf>
    <xf numFmtId="0" fontId="9" fillId="0" borderId="3" xfId="0" applyFont="1" applyFill="1" applyBorder="1" applyAlignment="1">
      <alignment horizontal="center" vertical="center"/>
    </xf>
    <xf numFmtId="49" fontId="9" fillId="0" borderId="3" xfId="237" applyNumberFormat="1" applyFont="1" applyFill="1" applyBorder="1" applyAlignment="1">
      <alignment horizontal="left" vertical="center" wrapText="1"/>
    </xf>
    <xf numFmtId="172" fontId="6" fillId="29" borderId="3" xfId="0" applyNumberFormat="1" applyFont="1" applyFill="1" applyBorder="1" applyAlignment="1">
      <alignment horizontal="center" vertical="center" wrapText="1"/>
    </xf>
    <xf numFmtId="0" fontId="70" fillId="0" borderId="0" xfId="0" applyFont="1" applyFill="1" applyBorder="1" applyAlignment="1">
      <alignment horizontal="center" vertical="center"/>
    </xf>
    <xf numFmtId="0" fontId="70" fillId="0" borderId="0" xfId="0" applyFont="1" applyFill="1" applyBorder="1" applyAlignment="1">
      <alignment horizontal="center" vertical="center" wrapText="1"/>
    </xf>
    <xf numFmtId="0" fontId="5" fillId="0" borderId="0" xfId="182" applyFont="1" applyFill="1" applyBorder="1" applyAlignment="1">
      <alignment horizontal="left" vertical="center" wrapText="1"/>
      <protection locked="0"/>
    </xf>
    <xf numFmtId="172" fontId="5" fillId="0" borderId="0" xfId="0" applyNumberFormat="1" applyFont="1" applyFill="1" applyBorder="1" applyAlignment="1">
      <alignment horizontal="center" vertical="center" wrapText="1"/>
    </xf>
    <xf numFmtId="0" fontId="4" fillId="0" borderId="0" xfId="182" applyFont="1" applyFill="1" applyBorder="1" applyAlignment="1">
      <alignment horizontal="left" vertical="center" wrapText="1"/>
      <protection locked="0"/>
    </xf>
    <xf numFmtId="0" fontId="4" fillId="0" borderId="0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 applyProtection="1">
      <alignment horizontal="left" vertical="center" wrapText="1"/>
      <protection locked="0"/>
    </xf>
    <xf numFmtId="0" fontId="4" fillId="0" borderId="0" xfId="0" applyFont="1" applyFill="1" applyBorder="1" applyAlignment="1" applyProtection="1">
      <alignment horizontal="left" vertical="center" wrapText="1"/>
      <protection locked="0"/>
    </xf>
    <xf numFmtId="0" fontId="9" fillId="0" borderId="0" xfId="0" applyFont="1" applyFill="1" applyBorder="1" applyAlignment="1" applyProtection="1">
      <alignment horizontal="left" vertical="center" wrapText="1"/>
      <protection locked="0"/>
    </xf>
    <xf numFmtId="0" fontId="70" fillId="0" borderId="0" xfId="0" applyFont="1" applyFill="1" applyBorder="1" applyAlignment="1">
      <alignment vertical="center"/>
    </xf>
    <xf numFmtId="0" fontId="70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3" fontId="5" fillId="0" borderId="0" xfId="0" applyNumberFormat="1" applyFont="1" applyFill="1" applyBorder="1" applyAlignment="1">
      <alignment vertical="center" wrapText="1"/>
    </xf>
    <xf numFmtId="0" fontId="4" fillId="0" borderId="0" xfId="0" applyFont="1" applyFill="1" applyBorder="1" applyAlignment="1" applyProtection="1">
      <alignment vertical="center" wrapText="1"/>
      <protection locked="0"/>
    </xf>
    <xf numFmtId="0" fontId="4" fillId="0" borderId="0" xfId="237" applyNumberFormat="1" applyFont="1" applyFill="1" applyBorder="1" applyAlignment="1">
      <alignment vertical="center" wrapText="1"/>
    </xf>
    <xf numFmtId="0" fontId="76" fillId="0" borderId="3" xfId="245" applyFont="1" applyFill="1" applyBorder="1" applyAlignment="1">
      <alignment horizontal="left" vertical="center" wrapText="1"/>
    </xf>
    <xf numFmtId="172" fontId="76" fillId="0" borderId="3" xfId="0" applyNumberFormat="1" applyFont="1" applyFill="1" applyBorder="1" applyAlignment="1">
      <alignment horizontal="center" vertical="center" wrapText="1"/>
    </xf>
    <xf numFmtId="172" fontId="76" fillId="29" borderId="3" xfId="0" applyNumberFormat="1" applyFont="1" applyFill="1" applyBorder="1" applyAlignment="1">
      <alignment horizontal="center" vertical="center" wrapText="1"/>
    </xf>
    <xf numFmtId="0" fontId="76" fillId="0" borderId="3" xfId="0" applyFont="1" applyFill="1" applyBorder="1" applyAlignment="1">
      <alignment horizontal="left" vertical="center" wrapText="1"/>
    </xf>
    <xf numFmtId="0" fontId="12" fillId="0" borderId="0" xfId="285"/>
    <xf numFmtId="0" fontId="12" fillId="0" borderId="0" xfId="285" applyBorder="1" applyAlignment="1">
      <alignment vertical="center" wrapText="1"/>
    </xf>
    <xf numFmtId="0" fontId="12" fillId="0" borderId="0" xfId="285" applyFont="1" applyAlignment="1" applyProtection="1">
      <protection locked="0"/>
    </xf>
    <xf numFmtId="0" fontId="12" fillId="0" borderId="0" xfId="285" applyFont="1" applyProtection="1">
      <protection locked="0"/>
    </xf>
    <xf numFmtId="0" fontId="12" fillId="0" borderId="0" xfId="285" applyFill="1"/>
    <xf numFmtId="0" fontId="12" fillId="0" borderId="0" xfId="285" applyFont="1" applyFill="1" applyBorder="1" applyAlignment="1">
      <alignment vertical="center" wrapText="1"/>
    </xf>
    <xf numFmtId="0" fontId="83" fillId="0" borderId="0" xfId="285" applyFont="1" applyFill="1" applyBorder="1" applyAlignment="1">
      <alignment horizontal="center" vertical="center" wrapText="1"/>
    </xf>
    <xf numFmtId="0" fontId="12" fillId="0" borderId="0" xfId="285" applyFill="1" applyBorder="1" applyAlignment="1">
      <alignment vertical="top" wrapText="1"/>
    </xf>
    <xf numFmtId="0" fontId="12" fillId="0" borderId="0" xfId="285" applyFont="1" applyFill="1" applyBorder="1" applyAlignment="1">
      <alignment horizontal="right" wrapText="1"/>
    </xf>
    <xf numFmtId="0" fontId="12" fillId="0" borderId="3" xfId="285" applyFont="1" applyFill="1" applyBorder="1" applyAlignment="1">
      <alignment horizontal="center" vertical="center" wrapText="1"/>
    </xf>
    <xf numFmtId="0" fontId="12" fillId="0" borderId="3" xfId="285" applyBorder="1" applyAlignment="1">
      <alignment horizontal="center" vertical="center" wrapText="1"/>
    </xf>
    <xf numFmtId="0" fontId="12" fillId="0" borderId="3" xfId="285" applyFont="1" applyFill="1" applyBorder="1" applyAlignment="1" applyProtection="1">
      <alignment horizontal="center" vertical="center" wrapText="1"/>
      <protection locked="0"/>
    </xf>
    <xf numFmtId="0" fontId="12" fillId="0" borderId="3" xfId="285" applyBorder="1" applyAlignment="1">
      <alignment horizontal="center"/>
    </xf>
    <xf numFmtId="0" fontId="0" fillId="0" borderId="3" xfId="0" applyBorder="1" applyAlignment="1">
      <alignment horizontal="center"/>
    </xf>
    <xf numFmtId="0" fontId="12" fillId="0" borderId="0" xfId="285" applyBorder="1"/>
    <xf numFmtId="0" fontId="12" fillId="0" borderId="0" xfId="285" applyFont="1" applyFill="1" applyBorder="1" applyAlignment="1" applyProtection="1">
      <alignment horizontal="center" vertical="center" wrapText="1"/>
      <protection locked="0"/>
    </xf>
    <xf numFmtId="0" fontId="12" fillId="0" borderId="0" xfId="285" applyFont="1" applyBorder="1" applyAlignment="1"/>
    <xf numFmtId="0" fontId="12" fillId="0" borderId="0" xfId="285" applyFont="1" applyBorder="1" applyAlignment="1" applyProtection="1">
      <alignment horizontal="center" vertical="center" wrapText="1"/>
      <protection locked="0"/>
    </xf>
    <xf numFmtId="0" fontId="12" fillId="0" borderId="3" xfId="285" applyFont="1" applyBorder="1" applyAlignment="1">
      <alignment vertical="center" wrapText="1"/>
    </xf>
    <xf numFmtId="0" fontId="12" fillId="0" borderId="0" xfId="285" applyFont="1" applyBorder="1" applyProtection="1">
      <protection locked="0"/>
    </xf>
    <xf numFmtId="0" fontId="12" fillId="0" borderId="0" xfId="285" applyBorder="1" applyProtection="1">
      <protection locked="0"/>
    </xf>
    <xf numFmtId="0" fontId="12" fillId="0" borderId="0" xfId="285" applyBorder="1" applyAlignment="1" applyProtection="1">
      <alignment horizontal="center" vertical="center"/>
      <protection locked="0"/>
    </xf>
    <xf numFmtId="0" fontId="77" fillId="0" borderId="0" xfId="285" applyFont="1" applyFill="1" applyBorder="1" applyAlignment="1">
      <alignment vertical="center" wrapText="1"/>
    </xf>
    <xf numFmtId="168" fontId="5" fillId="0" borderId="3" xfId="0" applyNumberFormat="1" applyFont="1" applyFill="1" applyBorder="1" applyAlignment="1">
      <alignment horizontal="center" vertical="center"/>
    </xf>
    <xf numFmtId="49" fontId="70" fillId="0" borderId="19" xfId="0" applyNumberFormat="1" applyFont="1" applyBorder="1" applyAlignment="1">
      <alignment horizontal="center" vertical="center"/>
    </xf>
    <xf numFmtId="49" fontId="70" fillId="0" borderId="19" xfId="0" applyNumberFormat="1" applyFont="1" applyFill="1" applyBorder="1" applyAlignment="1">
      <alignment horizontal="center" vertical="center"/>
    </xf>
    <xf numFmtId="0" fontId="74" fillId="0" borderId="0" xfId="0" applyFont="1" applyFill="1" applyBorder="1" applyAlignment="1">
      <alignment vertical="center"/>
    </xf>
    <xf numFmtId="179" fontId="5" fillId="29" borderId="3" xfId="292" applyNumberFormat="1" applyFont="1" applyFill="1" applyBorder="1" applyAlignment="1">
      <alignment horizontal="center" vertical="center" wrapText="1"/>
    </xf>
    <xf numFmtId="179" fontId="9" fillId="29" borderId="3" xfId="292" applyNumberFormat="1" applyFont="1" applyFill="1" applyBorder="1" applyAlignment="1">
      <alignment horizontal="center" vertical="center" wrapText="1"/>
    </xf>
    <xf numFmtId="179" fontId="76" fillId="29" borderId="3" xfId="292" applyNumberFormat="1" applyFont="1" applyFill="1" applyBorder="1" applyAlignment="1">
      <alignment horizontal="center" vertical="center" wrapText="1"/>
    </xf>
    <xf numFmtId="179" fontId="6" fillId="29" borderId="3" xfId="292" applyNumberFormat="1" applyFont="1" applyFill="1" applyBorder="1" applyAlignment="1">
      <alignment horizontal="center" vertical="center" wrapText="1"/>
    </xf>
    <xf numFmtId="0" fontId="4" fillId="30" borderId="19" xfId="0" applyFont="1" applyFill="1" applyBorder="1" applyAlignment="1">
      <alignment horizontal="left" vertical="center" wrapText="1"/>
    </xf>
    <xf numFmtId="49" fontId="71" fillId="30" borderId="19" xfId="0" applyNumberFormat="1" applyFont="1" applyFill="1" applyBorder="1" applyAlignment="1">
      <alignment horizontal="center" vertical="center"/>
    </xf>
    <xf numFmtId="0" fontId="4" fillId="29" borderId="19" xfId="0" applyFont="1" applyFill="1" applyBorder="1" applyAlignment="1">
      <alignment horizontal="left" vertical="center" wrapText="1"/>
    </xf>
    <xf numFmtId="49" fontId="71" fillId="29" borderId="19" xfId="0" applyNumberFormat="1" applyFont="1" applyFill="1" applyBorder="1" applyAlignment="1">
      <alignment horizontal="center" vertical="center"/>
    </xf>
    <xf numFmtId="0" fontId="4" fillId="29" borderId="3" xfId="245" applyFont="1" applyFill="1" applyBorder="1" applyAlignment="1">
      <alignment horizontal="left" vertical="center" wrapText="1"/>
    </xf>
    <xf numFmtId="0" fontId="70" fillId="29" borderId="3" xfId="0" quotePrefix="1" applyFont="1" applyFill="1" applyBorder="1" applyAlignment="1">
      <alignment horizontal="center" vertical="center"/>
    </xf>
    <xf numFmtId="0" fontId="5" fillId="0" borderId="3" xfId="237" applyNumberFormat="1" applyFont="1" applyFill="1" applyBorder="1" applyAlignment="1">
      <alignment horizontal="left" vertical="top" wrapText="1"/>
    </xf>
    <xf numFmtId="0" fontId="9" fillId="0" borderId="20" xfId="0" applyFont="1" applyFill="1" applyBorder="1" applyAlignment="1">
      <alignment horizontal="center" vertical="center" wrapText="1"/>
    </xf>
    <xf numFmtId="0" fontId="5" fillId="29" borderId="3" xfId="0" applyFont="1" applyFill="1" applyBorder="1" applyAlignment="1">
      <alignment horizontal="left" vertical="center" wrapText="1"/>
    </xf>
    <xf numFmtId="0" fontId="4" fillId="29" borderId="3" xfId="0" applyFont="1" applyFill="1" applyBorder="1" applyAlignment="1">
      <alignment horizontal="left" vertical="center" wrapText="1"/>
    </xf>
    <xf numFmtId="0" fontId="71" fillId="29" borderId="3" xfId="0" quotePrefix="1" applyFont="1" applyFill="1" applyBorder="1" applyAlignment="1">
      <alignment horizontal="center" vertical="center"/>
    </xf>
    <xf numFmtId="0" fontId="88" fillId="0" borderId="3" xfId="0" quotePrefix="1" applyFont="1" applyFill="1" applyBorder="1" applyAlignment="1">
      <alignment horizontal="center" vertical="center"/>
    </xf>
    <xf numFmtId="0" fontId="6" fillId="29" borderId="3" xfId="0" applyFont="1" applyFill="1" applyBorder="1" applyAlignment="1">
      <alignment horizontal="left" vertical="center" wrapText="1"/>
    </xf>
    <xf numFmtId="0" fontId="5" fillId="29" borderId="3" xfId="245" applyFont="1" applyFill="1" applyBorder="1" applyAlignment="1">
      <alignment horizontal="left" vertical="center" wrapText="1"/>
    </xf>
    <xf numFmtId="0" fontId="70" fillId="29" borderId="3" xfId="0" applyFont="1" applyFill="1" applyBorder="1" applyAlignment="1">
      <alignment horizontal="center" vertical="center"/>
    </xf>
    <xf numFmtId="0" fontId="71" fillId="29" borderId="3" xfId="245" applyFont="1" applyFill="1" applyBorder="1" applyAlignment="1">
      <alignment horizontal="center" vertical="center"/>
    </xf>
    <xf numFmtId="0" fontId="5" fillId="29" borderId="3" xfId="0" quotePrefix="1" applyFont="1" applyFill="1" applyBorder="1" applyAlignment="1">
      <alignment horizontal="center" vertical="center"/>
    </xf>
    <xf numFmtId="0" fontId="70" fillId="29" borderId="3" xfId="0" quotePrefix="1" applyNumberFormat="1" applyFont="1" applyFill="1" applyBorder="1" applyAlignment="1">
      <alignment horizontal="center" vertical="center"/>
    </xf>
    <xf numFmtId="49" fontId="9" fillId="0" borderId="3" xfId="0" applyNumberFormat="1" applyFont="1" applyFill="1" applyBorder="1" applyAlignment="1">
      <alignment horizontal="left" vertical="center" wrapText="1"/>
    </xf>
    <xf numFmtId="0" fontId="89" fillId="0" borderId="15" xfId="0" applyFont="1" applyFill="1" applyBorder="1" applyAlignment="1">
      <alignment vertical="center"/>
    </xf>
    <xf numFmtId="0" fontId="89" fillId="0" borderId="3" xfId="0" applyFont="1" applyFill="1" applyBorder="1" applyAlignment="1">
      <alignment horizontal="left" vertical="center"/>
    </xf>
    <xf numFmtId="172" fontId="4" fillId="29" borderId="3" xfId="0" applyNumberFormat="1" applyFont="1" applyFill="1" applyBorder="1" applyAlignment="1">
      <alignment horizontal="center" vertical="center" wrapText="1"/>
    </xf>
    <xf numFmtId="0" fontId="5" fillId="0" borderId="3" xfId="237" applyNumberFormat="1" applyFont="1" applyFill="1" applyBorder="1" applyAlignment="1">
      <alignment horizontal="left" wrapText="1"/>
    </xf>
    <xf numFmtId="172" fontId="4" fillId="0" borderId="3" xfId="0" applyNumberFormat="1" applyFont="1" applyFill="1" applyBorder="1" applyAlignment="1">
      <alignment horizontal="center" vertical="center" wrapText="1"/>
    </xf>
    <xf numFmtId="179" fontId="4" fillId="29" borderId="3" xfId="292" applyNumberFormat="1" applyFont="1" applyFill="1" applyBorder="1" applyAlignment="1">
      <alignment horizontal="center" vertical="center" wrapText="1"/>
    </xf>
    <xf numFmtId="49" fontId="6" fillId="0" borderId="3" xfId="0" quotePrefix="1" applyNumberFormat="1" applyFont="1" applyFill="1" applyBorder="1" applyAlignment="1">
      <alignment horizontal="left" vertical="center" wrapText="1"/>
    </xf>
    <xf numFmtId="0" fontId="4" fillId="29" borderId="3" xfId="0" applyFont="1" applyFill="1" applyBorder="1" applyAlignment="1">
      <alignment horizontal="left" vertical="center" wrapText="1" shrinkToFit="1"/>
    </xf>
    <xf numFmtId="0" fontId="72" fillId="0" borderId="3" xfId="0" applyFont="1" applyFill="1" applyBorder="1" applyAlignment="1">
      <alignment horizontal="center" vertical="center"/>
    </xf>
    <xf numFmtId="0" fontId="75" fillId="0" borderId="3" xfId="245" applyFont="1" applyFill="1" applyBorder="1" applyAlignment="1">
      <alignment horizontal="center" vertical="center"/>
    </xf>
    <xf numFmtId="0" fontId="5" fillId="0" borderId="19" xfId="0" applyFont="1" applyFill="1" applyBorder="1" applyAlignment="1">
      <alignment horizontal="left" vertical="center" wrapText="1"/>
    </xf>
    <xf numFmtId="0" fontId="5" fillId="0" borderId="19" xfId="0" applyFont="1" applyFill="1" applyBorder="1" applyAlignment="1">
      <alignment horizontal="left" vertical="center"/>
    </xf>
    <xf numFmtId="0" fontId="5" fillId="0" borderId="19" xfId="0" applyFont="1" applyBorder="1" applyAlignment="1">
      <alignment horizontal="left" vertical="center" wrapText="1"/>
    </xf>
    <xf numFmtId="0" fontId="5" fillId="0" borderId="21" xfId="0" applyFont="1" applyFill="1" applyBorder="1" applyAlignment="1">
      <alignment horizontal="left" vertical="center" wrapText="1"/>
    </xf>
    <xf numFmtId="49" fontId="70" fillId="0" borderId="21" xfId="0" applyNumberFormat="1" applyFont="1" applyFill="1" applyBorder="1" applyAlignment="1">
      <alignment horizontal="center" vertical="center"/>
    </xf>
    <xf numFmtId="49" fontId="70" fillId="0" borderId="3" xfId="0" applyNumberFormat="1" applyFont="1" applyFill="1" applyBorder="1" applyAlignment="1">
      <alignment horizontal="center" vertical="center"/>
    </xf>
    <xf numFmtId="49" fontId="11" fillId="0" borderId="3" xfId="0" applyNumberFormat="1" applyFont="1" applyFill="1" applyBorder="1" applyAlignment="1">
      <alignment horizontal="center" vertical="center"/>
    </xf>
    <xf numFmtId="0" fontId="75" fillId="0" borderId="3" xfId="0" applyFont="1" applyFill="1" applyBorder="1" applyAlignment="1">
      <alignment horizontal="left" vertical="center" wrapText="1"/>
    </xf>
    <xf numFmtId="49" fontId="70" fillId="0" borderId="0" xfId="0" applyNumberFormat="1" applyFont="1" applyFill="1" applyBorder="1" applyAlignment="1">
      <alignment horizontal="center" vertical="center"/>
    </xf>
    <xf numFmtId="49" fontId="87" fillId="0" borderId="3" xfId="0" applyNumberFormat="1" applyFont="1" applyFill="1" applyBorder="1" applyAlignment="1">
      <alignment horizontal="center" vertical="center"/>
    </xf>
    <xf numFmtId="0" fontId="4" fillId="30" borderId="22" xfId="0" applyFont="1" applyFill="1" applyBorder="1" applyAlignment="1">
      <alignment horizontal="left" vertical="center" wrapText="1"/>
    </xf>
    <xf numFmtId="49" fontId="71" fillId="30" borderId="22" xfId="0" applyNumberFormat="1" applyFont="1" applyFill="1" applyBorder="1" applyAlignment="1">
      <alignment horizontal="center" vertical="center"/>
    </xf>
    <xf numFmtId="0" fontId="5" fillId="0" borderId="22" xfId="0" applyFont="1" applyFill="1" applyBorder="1" applyAlignment="1">
      <alignment horizontal="left" vertical="center" wrapText="1"/>
    </xf>
    <xf numFmtId="49" fontId="70" fillId="0" borderId="22" xfId="0" applyNumberFormat="1" applyFont="1" applyFill="1" applyBorder="1" applyAlignment="1">
      <alignment horizontal="center" vertical="center"/>
    </xf>
    <xf numFmtId="49" fontId="88" fillId="0" borderId="22" xfId="0" applyNumberFormat="1" applyFont="1" applyFill="1" applyBorder="1" applyAlignment="1">
      <alignment horizontal="center" vertical="center"/>
    </xf>
    <xf numFmtId="49" fontId="88" fillId="0" borderId="19" xfId="0" applyNumberFormat="1" applyFont="1" applyFill="1" applyBorder="1" applyAlignment="1">
      <alignment horizontal="center" vertical="center"/>
    </xf>
    <xf numFmtId="0" fontId="71" fillId="29" borderId="3" xfId="0" applyFont="1" applyFill="1" applyBorder="1" applyAlignment="1">
      <alignment horizontal="center" vertical="center"/>
    </xf>
    <xf numFmtId="0" fontId="5" fillId="0" borderId="21" xfId="0" applyFont="1" applyBorder="1" applyAlignment="1">
      <alignment horizontal="left" vertical="center" wrapText="1"/>
    </xf>
    <xf numFmtId="49" fontId="70" fillId="0" borderId="21" xfId="0" applyNumberFormat="1" applyFont="1" applyBorder="1" applyAlignment="1">
      <alignment horizontal="center" vertical="center"/>
    </xf>
    <xf numFmtId="0" fontId="70" fillId="0" borderId="3" xfId="0" applyFont="1" applyFill="1" applyBorder="1" applyAlignment="1">
      <alignment vertical="center"/>
    </xf>
    <xf numFmtId="0" fontId="11" fillId="0" borderId="3" xfId="0" applyFont="1" applyFill="1" applyBorder="1"/>
    <xf numFmtId="0" fontId="87" fillId="0" borderId="3" xfId="0" applyNumberFormat="1" applyFont="1" applyFill="1" applyBorder="1" applyAlignment="1">
      <alignment horizontal="center" vertical="center" wrapText="1" shrinkToFit="1"/>
    </xf>
    <xf numFmtId="0" fontId="0" fillId="0" borderId="0" xfId="0" applyFill="1"/>
    <xf numFmtId="0" fontId="5" fillId="0" borderId="3" xfId="0" applyFont="1" applyFill="1" applyBorder="1" applyAlignment="1">
      <alignment horizontal="center" wrapText="1"/>
    </xf>
    <xf numFmtId="0" fontId="79" fillId="0" borderId="3" xfId="0" applyFont="1" applyFill="1" applyBorder="1" applyAlignment="1">
      <alignment wrapText="1"/>
    </xf>
    <xf numFmtId="168" fontId="5" fillId="0" borderId="3" xfId="0" applyNumberFormat="1" applyFont="1" applyFill="1" applyBorder="1" applyAlignment="1">
      <alignment horizontal="center" wrapText="1"/>
    </xf>
    <xf numFmtId="0" fontId="80" fillId="0" borderId="3" xfId="0" applyFont="1" applyFill="1" applyBorder="1" applyAlignment="1">
      <alignment wrapText="1"/>
    </xf>
    <xf numFmtId="0" fontId="81" fillId="0" borderId="3" xfId="0" applyFont="1" applyFill="1" applyBorder="1" applyAlignment="1">
      <alignment wrapText="1"/>
    </xf>
    <xf numFmtId="0" fontId="74" fillId="0" borderId="3" xfId="0" applyFont="1" applyFill="1" applyBorder="1" applyAlignment="1">
      <alignment horizontal="center" wrapText="1"/>
    </xf>
    <xf numFmtId="0" fontId="0" fillId="0" borderId="3" xfId="0" applyFill="1" applyBorder="1" applyAlignment="1">
      <alignment horizontal="center"/>
    </xf>
    <xf numFmtId="0" fontId="49" fillId="0" borderId="3" xfId="285" applyFont="1" applyFill="1" applyBorder="1" applyAlignment="1">
      <alignment horizontal="center" vertical="center" wrapText="1"/>
    </xf>
    <xf numFmtId="0" fontId="49" fillId="0" borderId="3" xfId="285" applyFont="1" applyFill="1" applyBorder="1" applyAlignment="1">
      <alignment vertical="center" wrapText="1"/>
    </xf>
    <xf numFmtId="0" fontId="82" fillId="0" borderId="3" xfId="285" applyFont="1" applyFill="1" applyBorder="1" applyAlignment="1">
      <alignment vertical="center" wrapText="1"/>
    </xf>
    <xf numFmtId="0" fontId="12" fillId="0" borderId="3" xfId="285" applyFont="1" applyFill="1" applyBorder="1" applyAlignment="1">
      <alignment horizontal="left" vertical="center" wrapText="1"/>
    </xf>
    <xf numFmtId="2" fontId="12" fillId="0" borderId="3" xfId="285" applyNumberFormat="1" applyFont="1" applyFill="1" applyBorder="1" applyAlignment="1" applyProtection="1">
      <alignment horizontal="right" vertical="center" wrapText="1"/>
      <protection locked="0"/>
    </xf>
    <xf numFmtId="0" fontId="12" fillId="0" borderId="3" xfId="285" applyFont="1" applyFill="1" applyBorder="1" applyAlignment="1" applyProtection="1">
      <alignment horizontal="right" vertical="center" wrapText="1"/>
      <protection locked="0"/>
    </xf>
    <xf numFmtId="0" fontId="49" fillId="0" borderId="3" xfId="285" applyFont="1" applyFill="1" applyBorder="1" applyAlignment="1" applyProtection="1">
      <alignment horizontal="center" vertical="center" wrapText="1"/>
      <protection locked="0"/>
    </xf>
    <xf numFmtId="2" fontId="49" fillId="0" borderId="3" xfId="285" applyNumberFormat="1" applyFont="1" applyFill="1" applyBorder="1" applyAlignment="1" applyProtection="1">
      <alignment horizontal="right" vertical="center" wrapText="1"/>
      <protection locked="0"/>
    </xf>
    <xf numFmtId="0" fontId="49" fillId="0" borderId="3" xfId="285" applyFont="1" applyFill="1" applyBorder="1" applyAlignment="1" applyProtection="1">
      <alignment horizontal="right" vertical="center" wrapText="1"/>
      <protection locked="0"/>
    </xf>
    <xf numFmtId="0" fontId="49" fillId="0" borderId="0" xfId="285" applyFont="1" applyFill="1" applyBorder="1" applyAlignment="1">
      <alignment horizontal="left"/>
    </xf>
    <xf numFmtId="0" fontId="49" fillId="0" borderId="0" xfId="285" applyFont="1" applyFill="1" applyBorder="1" applyAlignment="1">
      <alignment horizontal="center"/>
    </xf>
    <xf numFmtId="0" fontId="12" fillId="0" borderId="0" xfId="285" applyFill="1" applyAlignment="1">
      <alignment horizontal="center"/>
    </xf>
    <xf numFmtId="0" fontId="12" fillId="0" borderId="0" xfId="285" applyFont="1" applyFill="1" applyAlignment="1" applyProtection="1">
      <protection locked="0"/>
    </xf>
    <xf numFmtId="0" fontId="12" fillId="0" borderId="0" xfId="285" applyFont="1" applyFill="1" applyProtection="1">
      <protection locked="0"/>
    </xf>
    <xf numFmtId="0" fontId="85" fillId="0" borderId="0" xfId="0" applyFont="1" applyFill="1" applyAlignment="1">
      <alignment horizontal="justify"/>
    </xf>
    <xf numFmtId="0" fontId="86" fillId="0" borderId="3" xfId="0" applyFont="1" applyFill="1" applyBorder="1" applyAlignment="1">
      <alignment horizontal="center" vertical="center" wrapText="1"/>
    </xf>
    <xf numFmtId="0" fontId="86" fillId="0" borderId="3" xfId="0" applyFont="1" applyFill="1" applyBorder="1" applyAlignment="1">
      <alignment horizontal="justify" vertical="top" wrapText="1"/>
    </xf>
    <xf numFmtId="0" fontId="11" fillId="0" borderId="0" xfId="0" applyFont="1" applyFill="1" applyBorder="1" applyAlignment="1">
      <alignment horizontal="center" vertical="justify"/>
    </xf>
    <xf numFmtId="0" fontId="11" fillId="0" borderId="0" xfId="0" applyFont="1"/>
    <xf numFmtId="0" fontId="5" fillId="0" borderId="0" xfId="285" applyFont="1" applyFill="1" applyAlignment="1" applyProtection="1">
      <protection locked="0"/>
    </xf>
    <xf numFmtId="0" fontId="5" fillId="0" borderId="0" xfId="0" applyFont="1"/>
    <xf numFmtId="0" fontId="5" fillId="0" borderId="0" xfId="285" applyFont="1" applyFill="1" applyProtection="1">
      <protection locked="0"/>
    </xf>
    <xf numFmtId="1" fontId="5" fillId="0" borderId="3" xfId="0" applyNumberFormat="1" applyFont="1" applyFill="1" applyBorder="1" applyAlignment="1">
      <alignment horizontal="center" wrapText="1"/>
    </xf>
    <xf numFmtId="0" fontId="5" fillId="0" borderId="17" xfId="0" applyFont="1" applyFill="1" applyBorder="1" applyAlignment="1">
      <alignment horizontal="center" vertical="center"/>
    </xf>
    <xf numFmtId="0" fontId="5" fillId="0" borderId="17" xfId="0" applyFont="1" applyFill="1" applyBorder="1" applyAlignment="1">
      <alignment vertical="center" wrapText="1"/>
    </xf>
    <xf numFmtId="0" fontId="5" fillId="0" borderId="18" xfId="0" applyFont="1" applyFill="1" applyBorder="1" applyAlignment="1">
      <alignment horizontal="left" vertical="center"/>
    </xf>
    <xf numFmtId="0" fontId="5" fillId="0" borderId="13" xfId="0" applyFont="1" applyFill="1" applyBorder="1" applyAlignment="1">
      <alignment vertical="center" wrapText="1"/>
    </xf>
    <xf numFmtId="0" fontId="4" fillId="31" borderId="3" xfId="0" applyFont="1" applyFill="1" applyBorder="1" applyAlignment="1">
      <alignment horizontal="left" vertical="center" wrapText="1"/>
    </xf>
    <xf numFmtId="0" fontId="96" fillId="0" borderId="0" xfId="0" applyFont="1" applyFill="1" applyBorder="1" applyAlignment="1">
      <alignment horizontal="center" vertical="center"/>
    </xf>
    <xf numFmtId="0" fontId="96" fillId="0" borderId="0" xfId="0" applyFont="1" applyFill="1" applyBorder="1" applyAlignment="1">
      <alignment vertical="center"/>
    </xf>
    <xf numFmtId="0" fontId="4" fillId="0" borderId="3" xfId="0" applyFont="1" applyFill="1" applyBorder="1" applyAlignment="1">
      <alignment horizontal="center" wrapText="1"/>
    </xf>
    <xf numFmtId="0" fontId="92" fillId="0" borderId="0" xfId="0" applyFont="1" applyFill="1"/>
    <xf numFmtId="0" fontId="97" fillId="0" borderId="0" xfId="0" applyFont="1"/>
    <xf numFmtId="0" fontId="98" fillId="0" borderId="0" xfId="0" applyFont="1"/>
    <xf numFmtId="0" fontId="99" fillId="0" borderId="0" xfId="0" applyFont="1"/>
    <xf numFmtId="0" fontId="100" fillId="0" borderId="0" xfId="0" applyFont="1"/>
    <xf numFmtId="0" fontId="101" fillId="0" borderId="0" xfId="0" applyFont="1"/>
    <xf numFmtId="0" fontId="4" fillId="0" borderId="16" xfId="0" applyFont="1" applyFill="1" applyBorder="1" applyAlignment="1">
      <alignment vertical="center" wrapText="1"/>
    </xf>
    <xf numFmtId="0" fontId="4" fillId="0" borderId="16" xfId="0" applyFont="1" applyFill="1" applyBorder="1" applyAlignment="1">
      <alignment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3" xfId="0" applyFont="1" applyFill="1" applyBorder="1"/>
    <xf numFmtId="0" fontId="5" fillId="0" borderId="3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172" fontId="4" fillId="32" borderId="3" xfId="0" applyNumberFormat="1" applyFont="1" applyFill="1" applyBorder="1" applyAlignment="1">
      <alignment horizontal="center" vertical="center" wrapText="1"/>
    </xf>
    <xf numFmtId="172" fontId="9" fillId="32" borderId="3" xfId="0" applyNumberFormat="1" applyFont="1" applyFill="1" applyBorder="1" applyAlignment="1">
      <alignment horizontal="center" vertical="center" wrapText="1"/>
    </xf>
    <xf numFmtId="172" fontId="5" fillId="32" borderId="3" xfId="0" applyNumberFormat="1" applyFont="1" applyFill="1" applyBorder="1" applyAlignment="1">
      <alignment horizontal="center" vertical="center" wrapText="1"/>
    </xf>
    <xf numFmtId="0" fontId="96" fillId="0" borderId="0" xfId="0" applyFont="1" applyFill="1" applyBorder="1" applyAlignment="1">
      <alignment horizontal="left" vertical="center" wrapText="1"/>
    </xf>
    <xf numFmtId="0" fontId="102" fillId="0" borderId="0" xfId="0" applyFont="1" applyAlignment="1">
      <alignment vertical="center"/>
    </xf>
    <xf numFmtId="0" fontId="5" fillId="0" borderId="0" xfId="0" applyFont="1" applyFill="1" applyBorder="1" applyAlignment="1"/>
    <xf numFmtId="0" fontId="4" fillId="0" borderId="0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70" fillId="0" borderId="3" xfId="0" applyFont="1" applyFill="1" applyBorder="1" applyAlignment="1">
      <alignment horizontal="center" vertical="center" wrapText="1"/>
    </xf>
    <xf numFmtId="0" fontId="5" fillId="0" borderId="3" xfId="245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3" fontId="5" fillId="0" borderId="16" xfId="0" applyNumberFormat="1" applyFont="1" applyFill="1" applyBorder="1" applyAlignment="1">
      <alignment horizontal="right" vertical="center" wrapText="1"/>
    </xf>
    <xf numFmtId="3" fontId="5" fillId="0" borderId="15" xfId="0" applyNumberFormat="1" applyFont="1" applyFill="1" applyBorder="1" applyAlignment="1">
      <alignment horizontal="right" vertical="center" wrapText="1"/>
    </xf>
    <xf numFmtId="0" fontId="70" fillId="0" borderId="0" xfId="0" applyFont="1" applyFill="1" applyAlignment="1">
      <alignment horizontal="left" vertical="justify"/>
    </xf>
    <xf numFmtId="169" fontId="5" fillId="0" borderId="0" xfId="0" applyNumberFormat="1" applyFont="1" applyFill="1" applyBorder="1" applyAlignment="1">
      <alignment horizontal="center" wrapText="1"/>
    </xf>
    <xf numFmtId="0" fontId="4" fillId="0" borderId="14" xfId="0" applyFont="1" applyFill="1" applyBorder="1" applyAlignment="1" applyProtection="1">
      <alignment horizontal="center" vertical="center" wrapText="1"/>
      <protection locked="0"/>
    </xf>
    <xf numFmtId="0" fontId="4" fillId="0" borderId="16" xfId="0" applyFont="1" applyFill="1" applyBorder="1" applyAlignment="1" applyProtection="1">
      <alignment horizontal="center" vertical="center" wrapText="1"/>
      <protection locked="0"/>
    </xf>
    <xf numFmtId="0" fontId="4" fillId="0" borderId="3" xfId="237" applyNumberFormat="1" applyFont="1" applyFill="1" applyBorder="1" applyAlignment="1">
      <alignment horizontal="center" vertical="center" wrapText="1"/>
    </xf>
    <xf numFmtId="0" fontId="74" fillId="0" borderId="0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103" fillId="0" borderId="0" xfId="0" applyFont="1" applyFill="1" applyBorder="1" applyAlignment="1">
      <alignment horizontal="center" vertical="center"/>
    </xf>
    <xf numFmtId="0" fontId="5" fillId="0" borderId="16" xfId="0" applyFont="1" applyFill="1" applyBorder="1" applyAlignment="1">
      <alignment horizontal="left" vertical="center" wrapText="1"/>
    </xf>
    <xf numFmtId="0" fontId="4" fillId="0" borderId="16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/>
    </xf>
    <xf numFmtId="0" fontId="74" fillId="0" borderId="17" xfId="0" applyFont="1" applyFill="1" applyBorder="1" applyAlignment="1">
      <alignment horizontal="left" vertical="center" wrapText="1"/>
    </xf>
    <xf numFmtId="0" fontId="5" fillId="0" borderId="0" xfId="0" applyFont="1" applyFill="1" applyAlignment="1">
      <alignment horizontal="center" vertical="center"/>
    </xf>
    <xf numFmtId="0" fontId="91" fillId="0" borderId="17" xfId="0" applyFont="1" applyFill="1" applyBorder="1" applyAlignment="1">
      <alignment horizontal="left" vertical="center" wrapText="1"/>
    </xf>
    <xf numFmtId="0" fontId="0" fillId="0" borderId="17" xfId="0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center" vertical="center"/>
    </xf>
    <xf numFmtId="0" fontId="5" fillId="0" borderId="17" xfId="0" applyFont="1" applyFill="1" applyBorder="1" applyAlignment="1">
      <alignment horizontal="center" vertical="center"/>
    </xf>
    <xf numFmtId="0" fontId="74" fillId="0" borderId="18" xfId="0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left" vertical="center" wrapText="1"/>
    </xf>
    <xf numFmtId="0" fontId="0" fillId="0" borderId="15" xfId="0" applyBorder="1" applyAlignment="1">
      <alignment horizontal="left" vertical="center" wrapText="1"/>
    </xf>
    <xf numFmtId="0" fontId="11" fillId="0" borderId="0" xfId="0" applyFont="1" applyFill="1" applyBorder="1" applyAlignment="1">
      <alignment horizontal="center" vertical="justify"/>
    </xf>
    <xf numFmtId="0" fontId="69" fillId="0" borderId="0" xfId="0" applyFont="1" applyFill="1" applyBorder="1" applyAlignment="1">
      <alignment horizontal="center" vertical="center" wrapText="1"/>
    </xf>
    <xf numFmtId="0" fontId="9" fillId="0" borderId="23" xfId="0" applyFont="1" applyFill="1" applyBorder="1" applyAlignment="1">
      <alignment horizontal="center" vertical="center" wrapText="1"/>
    </xf>
    <xf numFmtId="0" fontId="9" fillId="0" borderId="24" xfId="0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center" vertical="justify"/>
    </xf>
    <xf numFmtId="0" fontId="4" fillId="0" borderId="14" xfId="0" applyFont="1" applyFill="1" applyBorder="1" applyAlignment="1">
      <alignment horizontal="left" vertical="center" wrapText="1"/>
    </xf>
    <xf numFmtId="0" fontId="4" fillId="0" borderId="15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0" xfId="245" applyFont="1" applyFill="1" applyBorder="1" applyAlignment="1">
      <alignment horizontal="center" vertical="center"/>
    </xf>
    <xf numFmtId="0" fontId="70" fillId="0" borderId="3" xfId="245" applyFont="1" applyFill="1" applyBorder="1" applyAlignment="1">
      <alignment horizontal="center" vertical="center" wrapText="1"/>
    </xf>
    <xf numFmtId="0" fontId="5" fillId="0" borderId="14" xfId="245" applyFont="1" applyFill="1" applyBorder="1" applyAlignment="1">
      <alignment horizontal="center" vertical="center"/>
    </xf>
    <xf numFmtId="0" fontId="5" fillId="0" borderId="16" xfId="245" applyFont="1" applyFill="1" applyBorder="1" applyAlignment="1">
      <alignment horizontal="center" vertical="center"/>
    </xf>
    <xf numFmtId="0" fontId="5" fillId="0" borderId="15" xfId="245" applyFont="1" applyFill="1" applyBorder="1" applyAlignment="1">
      <alignment horizontal="center" vertical="center"/>
    </xf>
    <xf numFmtId="0" fontId="11" fillId="0" borderId="0" xfId="0" applyFont="1" applyFill="1" applyAlignment="1">
      <alignment horizontal="left" vertical="justify"/>
    </xf>
    <xf numFmtId="0" fontId="4" fillId="0" borderId="3" xfId="245" applyFont="1" applyFill="1" applyBorder="1" applyAlignment="1">
      <alignment horizontal="left" vertical="center" wrapText="1"/>
    </xf>
    <xf numFmtId="0" fontId="6" fillId="0" borderId="3" xfId="245" applyFont="1" applyFill="1" applyBorder="1" applyAlignment="1">
      <alignment horizontal="left" vertical="center" wrapText="1"/>
    </xf>
    <xf numFmtId="3" fontId="5" fillId="0" borderId="14" xfId="0" applyNumberFormat="1" applyFont="1" applyFill="1" applyBorder="1" applyAlignment="1">
      <alignment horizontal="right" vertical="center" wrapText="1"/>
    </xf>
    <xf numFmtId="3" fontId="5" fillId="0" borderId="16" xfId="0" quotePrefix="1" applyNumberFormat="1" applyFont="1" applyFill="1" applyBorder="1" applyAlignment="1">
      <alignment horizontal="right" vertical="center" wrapText="1"/>
    </xf>
    <xf numFmtId="3" fontId="5" fillId="0" borderId="15" xfId="0" quotePrefix="1" applyNumberFormat="1" applyFont="1" applyFill="1" applyBorder="1" applyAlignment="1">
      <alignment horizontal="right" vertical="center" wrapText="1"/>
    </xf>
    <xf numFmtId="0" fontId="70" fillId="0" borderId="3" xfId="0" applyFont="1" applyFill="1" applyBorder="1" applyAlignment="1">
      <alignment horizontal="center" vertical="center" wrapText="1" shrinkToFit="1"/>
    </xf>
    <xf numFmtId="0" fontId="5" fillId="0" borderId="0" xfId="0" applyFont="1" applyFill="1" applyBorder="1" applyAlignment="1">
      <alignment vertical="center"/>
    </xf>
    <xf numFmtId="0" fontId="70" fillId="0" borderId="0" xfId="0" applyFont="1" applyFill="1" applyAlignment="1">
      <alignment horizontal="center" vertical="justify"/>
    </xf>
    <xf numFmtId="0" fontId="5" fillId="0" borderId="13" xfId="0" applyFont="1" applyFill="1" applyBorder="1" applyAlignment="1">
      <alignment horizontal="center" vertical="center"/>
    </xf>
    <xf numFmtId="0" fontId="5" fillId="0" borderId="20" xfId="0" applyFont="1" applyFill="1" applyBorder="1" applyAlignment="1">
      <alignment horizontal="center" vertical="center"/>
    </xf>
    <xf numFmtId="0" fontId="104" fillId="0" borderId="18" xfId="0" applyFont="1" applyFill="1" applyBorder="1" applyAlignment="1">
      <alignment horizontal="left" vertical="center" wrapText="1"/>
    </xf>
    <xf numFmtId="0" fontId="5" fillId="0" borderId="25" xfId="0" applyFont="1" applyFill="1" applyBorder="1" applyAlignment="1">
      <alignment horizontal="center" vertical="center" wrapText="1"/>
    </xf>
    <xf numFmtId="0" fontId="5" fillId="0" borderId="23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/>
    </xf>
    <xf numFmtId="0" fontId="4" fillId="0" borderId="0" xfId="237" applyNumberFormat="1" applyFont="1" applyFill="1" applyBorder="1" applyAlignment="1">
      <alignment horizontal="center" vertical="center" wrapText="1"/>
    </xf>
    <xf numFmtId="0" fontId="5" fillId="0" borderId="13" xfId="237" applyNumberFormat="1" applyFont="1" applyFill="1" applyBorder="1" applyAlignment="1">
      <alignment horizontal="center" vertical="center" wrapText="1"/>
    </xf>
    <xf numFmtId="0" fontId="5" fillId="0" borderId="20" xfId="237" applyNumberFormat="1" applyFont="1" applyFill="1" applyBorder="1" applyAlignment="1">
      <alignment horizontal="center" vertical="center" wrapText="1"/>
    </xf>
    <xf numFmtId="0" fontId="70" fillId="0" borderId="13" xfId="237" applyNumberFormat="1" applyFont="1" applyFill="1" applyBorder="1" applyAlignment="1">
      <alignment horizontal="center" vertical="center" wrapText="1"/>
    </xf>
    <xf numFmtId="0" fontId="70" fillId="0" borderId="20" xfId="237" applyNumberFormat="1" applyFont="1" applyFill="1" applyBorder="1" applyAlignment="1">
      <alignment horizontal="center" vertical="center" wrapText="1"/>
    </xf>
    <xf numFmtId="177" fontId="5" fillId="29" borderId="3" xfId="0" applyNumberFormat="1" applyFont="1" applyFill="1" applyBorder="1" applyAlignment="1">
      <alignment horizontal="center" vertical="center" wrapText="1"/>
    </xf>
    <xf numFmtId="177" fontId="5" fillId="0" borderId="3" xfId="0" applyNumberFormat="1" applyFont="1" applyFill="1" applyBorder="1" applyAlignment="1">
      <alignment horizontal="center" vertical="center" wrapText="1"/>
    </xf>
    <xf numFmtId="0" fontId="5" fillId="0" borderId="3" xfId="0" applyNumberFormat="1" applyFont="1" applyFill="1" applyBorder="1" applyAlignment="1">
      <alignment horizontal="center" vertical="center" wrapText="1"/>
    </xf>
    <xf numFmtId="0" fontId="70" fillId="0" borderId="3" xfId="0" applyFont="1" applyFill="1" applyBorder="1" applyAlignment="1">
      <alignment horizontal="center" vertical="center"/>
    </xf>
    <xf numFmtId="178" fontId="5" fillId="29" borderId="3" xfId="292" applyNumberFormat="1" applyFont="1" applyFill="1" applyBorder="1" applyAlignment="1">
      <alignment horizontal="center" vertical="center" wrapText="1"/>
    </xf>
    <xf numFmtId="0" fontId="70" fillId="0" borderId="14" xfId="0" applyFont="1" applyFill="1" applyBorder="1" applyAlignment="1">
      <alignment horizontal="center" vertical="center" wrapText="1"/>
    </xf>
    <xf numFmtId="0" fontId="70" fillId="0" borderId="15" xfId="0" applyFont="1" applyFill="1" applyBorder="1" applyAlignment="1">
      <alignment horizontal="center" vertical="center" wrapText="1"/>
    </xf>
    <xf numFmtId="3" fontId="5" fillId="0" borderId="3" xfId="0" applyNumberFormat="1" applyFont="1" applyFill="1" applyBorder="1" applyAlignment="1">
      <alignment horizontal="center" vertical="center" wrapText="1"/>
    </xf>
    <xf numFmtId="0" fontId="70" fillId="0" borderId="14" xfId="0" applyFont="1" applyFill="1" applyBorder="1" applyAlignment="1">
      <alignment horizontal="center" vertical="center"/>
    </xf>
    <xf numFmtId="0" fontId="70" fillId="0" borderId="16" xfId="0" applyFont="1" applyFill="1" applyBorder="1" applyAlignment="1">
      <alignment horizontal="center" vertical="center"/>
    </xf>
    <xf numFmtId="0" fontId="70" fillId="0" borderId="15" xfId="0" applyFont="1" applyFill="1" applyBorder="1" applyAlignment="1">
      <alignment horizontal="center" vertical="center"/>
    </xf>
    <xf numFmtId="169" fontId="5" fillId="0" borderId="14" xfId="0" applyNumberFormat="1" applyFont="1" applyFill="1" applyBorder="1" applyAlignment="1">
      <alignment horizontal="center" vertical="center" wrapText="1"/>
    </xf>
    <xf numFmtId="169" fontId="5" fillId="0" borderId="15" xfId="0" applyNumberFormat="1" applyFont="1" applyFill="1" applyBorder="1" applyAlignment="1">
      <alignment horizontal="center" vertical="center" wrapText="1"/>
    </xf>
    <xf numFmtId="0" fontId="5" fillId="0" borderId="14" xfId="0" applyNumberFormat="1" applyFont="1" applyFill="1" applyBorder="1" applyAlignment="1">
      <alignment horizontal="center" vertical="center" wrapText="1"/>
    </xf>
    <xf numFmtId="0" fontId="5" fillId="0" borderId="16" xfId="0" applyNumberFormat="1" applyFont="1" applyFill="1" applyBorder="1" applyAlignment="1">
      <alignment horizontal="center" vertical="center" wrapText="1"/>
    </xf>
    <xf numFmtId="0" fontId="5" fillId="0" borderId="15" xfId="0" applyNumberFormat="1" applyFont="1" applyFill="1" applyBorder="1" applyAlignment="1">
      <alignment horizontal="center" vertical="center" wrapText="1"/>
    </xf>
    <xf numFmtId="49" fontId="5" fillId="0" borderId="14" xfId="0" applyNumberFormat="1" applyFont="1" applyFill="1" applyBorder="1" applyAlignment="1">
      <alignment horizontal="center" vertical="center" wrapText="1"/>
    </xf>
    <xf numFmtId="49" fontId="5" fillId="0" borderId="15" xfId="0" applyNumberFormat="1" applyFont="1" applyFill="1" applyBorder="1" applyAlignment="1">
      <alignment horizontal="center" vertical="center" wrapText="1"/>
    </xf>
    <xf numFmtId="49" fontId="5" fillId="0" borderId="14" xfId="0" applyNumberFormat="1" applyFont="1" applyFill="1" applyBorder="1" applyAlignment="1">
      <alignment horizontal="left" vertical="center" wrapText="1"/>
    </xf>
    <xf numFmtId="49" fontId="5" fillId="0" borderId="15" xfId="0" applyNumberFormat="1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vertical="center"/>
    </xf>
    <xf numFmtId="177" fontId="5" fillId="0" borderId="14" xfId="0" applyNumberFormat="1" applyFont="1" applyFill="1" applyBorder="1" applyAlignment="1">
      <alignment horizontal="center" vertical="center" wrapText="1"/>
    </xf>
    <xf numFmtId="177" fontId="5" fillId="0" borderId="15" xfId="0" applyNumberFormat="1" applyFont="1" applyFill="1" applyBorder="1" applyAlignment="1">
      <alignment horizontal="center" vertical="center" wrapText="1"/>
    </xf>
    <xf numFmtId="3" fontId="5" fillId="0" borderId="14" xfId="0" applyNumberFormat="1" applyFont="1" applyFill="1" applyBorder="1" applyAlignment="1">
      <alignment horizontal="center" vertical="center" wrapText="1"/>
    </xf>
    <xf numFmtId="3" fontId="5" fillId="0" borderId="16" xfId="0" applyNumberFormat="1" applyFont="1" applyFill="1" applyBorder="1" applyAlignment="1">
      <alignment horizontal="center" vertical="center" wrapText="1"/>
    </xf>
    <xf numFmtId="3" fontId="5" fillId="0" borderId="15" xfId="0" applyNumberFormat="1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left" vertical="center"/>
    </xf>
    <xf numFmtId="0" fontId="5" fillId="0" borderId="16" xfId="0" applyFont="1" applyFill="1" applyBorder="1" applyAlignment="1">
      <alignment horizontal="left" vertical="center"/>
    </xf>
    <xf numFmtId="0" fontId="5" fillId="0" borderId="15" xfId="0" applyFont="1" applyFill="1" applyBorder="1" applyAlignment="1">
      <alignment horizontal="left" vertical="center"/>
    </xf>
    <xf numFmtId="0" fontId="70" fillId="0" borderId="16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left" vertical="center" wrapText="1"/>
    </xf>
    <xf numFmtId="0" fontId="9" fillId="0" borderId="0" xfId="0" applyFont="1" applyFill="1" applyBorder="1" applyAlignment="1">
      <alignment horizontal="justify" vertical="center" wrapText="1" shrinkToFit="1"/>
    </xf>
    <xf numFmtId="0" fontId="9" fillId="0" borderId="14" xfId="0" applyFont="1" applyFill="1" applyBorder="1" applyAlignment="1">
      <alignment horizontal="center" vertical="center" wrapText="1"/>
    </xf>
    <xf numFmtId="0" fontId="9" fillId="0" borderId="16" xfId="0" applyFont="1" applyFill="1" applyBorder="1" applyAlignment="1">
      <alignment horizontal="center" vertical="center" wrapText="1"/>
    </xf>
    <xf numFmtId="0" fontId="9" fillId="0" borderId="15" xfId="0" applyFont="1" applyFill="1" applyBorder="1" applyAlignment="1">
      <alignment horizontal="center" vertical="center" wrapText="1"/>
    </xf>
    <xf numFmtId="169" fontId="5" fillId="0" borderId="3" xfId="0" applyNumberFormat="1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70" fillId="0" borderId="3" xfId="0" applyFont="1" applyFill="1" applyBorder="1" applyAlignment="1">
      <alignment horizontal="left" vertical="center" wrapText="1"/>
    </xf>
    <xf numFmtId="0" fontId="5" fillId="0" borderId="0" xfId="0" applyFont="1" applyFill="1" applyAlignment="1">
      <alignment horizontal="right" vertical="center" wrapText="1"/>
    </xf>
    <xf numFmtId="0" fontId="4" fillId="0" borderId="0" xfId="0" applyFont="1" applyFill="1" applyAlignment="1">
      <alignment horizontal="center" vertical="center"/>
    </xf>
    <xf numFmtId="0" fontId="107" fillId="0" borderId="0" xfId="0" applyFont="1" applyFill="1" applyBorder="1" applyAlignment="1">
      <alignment horizontal="center" vertical="justify"/>
    </xf>
    <xf numFmtId="0" fontId="5" fillId="32" borderId="3" xfId="0" applyFont="1" applyFill="1" applyBorder="1" applyAlignment="1">
      <alignment horizontal="center" vertical="center" wrapText="1"/>
    </xf>
    <xf numFmtId="0" fontId="105" fillId="0" borderId="0" xfId="0" applyFont="1" applyFill="1" applyBorder="1" applyAlignment="1">
      <alignment horizontal="left" vertical="center" wrapText="1"/>
    </xf>
    <xf numFmtId="0" fontId="106" fillId="0" borderId="0" xfId="0" applyFont="1" applyAlignment="1">
      <alignment vertical="center"/>
    </xf>
    <xf numFmtId="0" fontId="93" fillId="0" borderId="0" xfId="0" applyFont="1" applyAlignment="1">
      <alignment vertical="center"/>
    </xf>
    <xf numFmtId="0" fontId="5" fillId="0" borderId="0" xfId="0" applyFont="1" applyFill="1" applyAlignment="1">
      <alignment vertical="center"/>
    </xf>
    <xf numFmtId="0" fontId="9" fillId="0" borderId="25" xfId="0" applyFont="1" applyFill="1" applyBorder="1" applyAlignment="1">
      <alignment horizontal="center" vertical="center" wrapText="1"/>
    </xf>
    <xf numFmtId="0" fontId="9" fillId="0" borderId="18" xfId="0" applyFont="1" applyFill="1" applyBorder="1" applyAlignment="1">
      <alignment horizontal="center" vertical="center" wrapText="1"/>
    </xf>
    <xf numFmtId="0" fontId="9" fillId="0" borderId="26" xfId="0" applyFont="1" applyFill="1" applyBorder="1" applyAlignment="1">
      <alignment horizontal="center" vertical="center" wrapText="1"/>
    </xf>
    <xf numFmtId="0" fontId="9" fillId="0" borderId="17" xfId="0" applyFont="1" applyFill="1" applyBorder="1" applyAlignment="1">
      <alignment horizontal="center" vertical="center" wrapText="1"/>
    </xf>
    <xf numFmtId="49" fontId="5" fillId="0" borderId="18" xfId="0" applyNumberFormat="1" applyFont="1" applyFill="1" applyBorder="1" applyAlignment="1">
      <alignment horizontal="right" vertical="center" wrapText="1"/>
    </xf>
    <xf numFmtId="49" fontId="5" fillId="0" borderId="0" xfId="0" applyNumberFormat="1" applyFont="1" applyFill="1" applyBorder="1" applyAlignment="1">
      <alignment horizontal="right" vertical="center" wrapText="1"/>
    </xf>
    <xf numFmtId="177" fontId="5" fillId="29" borderId="14" xfId="0" applyNumberFormat="1" applyFont="1" applyFill="1" applyBorder="1" applyAlignment="1">
      <alignment horizontal="center" vertical="center" wrapText="1"/>
    </xf>
    <xf numFmtId="177" fontId="5" fillId="29" borderId="15" xfId="0" applyNumberFormat="1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>
      <alignment horizontal="left" vertical="center" wrapText="1"/>
    </xf>
    <xf numFmtId="2" fontId="9" fillId="0" borderId="14" xfId="0" applyNumberFormat="1" applyFont="1" applyFill="1" applyBorder="1" applyAlignment="1">
      <alignment horizontal="center" vertical="center" wrapText="1"/>
    </xf>
    <xf numFmtId="2" fontId="9" fillId="0" borderId="16" xfId="0" applyNumberFormat="1" applyFont="1" applyFill="1" applyBorder="1" applyAlignment="1">
      <alignment horizontal="center" vertical="center" wrapText="1"/>
    </xf>
    <xf numFmtId="2" fontId="9" fillId="0" borderId="15" xfId="0" applyNumberFormat="1" applyFont="1" applyFill="1" applyBorder="1" applyAlignment="1">
      <alignment horizontal="center" vertical="center" wrapText="1"/>
    </xf>
    <xf numFmtId="2" fontId="9" fillId="0" borderId="13" xfId="0" applyNumberFormat="1" applyFont="1" applyFill="1" applyBorder="1" applyAlignment="1">
      <alignment horizontal="center" vertical="center" wrapText="1"/>
    </xf>
    <xf numFmtId="2" fontId="9" fillId="0" borderId="20" xfId="0" applyNumberFormat="1" applyFont="1" applyFill="1" applyBorder="1" applyAlignment="1">
      <alignment horizontal="center" vertical="center" wrapText="1"/>
    </xf>
    <xf numFmtId="169" fontId="9" fillId="29" borderId="14" xfId="0" applyNumberFormat="1" applyFont="1" applyFill="1" applyBorder="1" applyAlignment="1">
      <alignment horizontal="center" vertical="center" wrapText="1"/>
    </xf>
    <xf numFmtId="169" fontId="9" fillId="29" borderId="15" xfId="0" applyNumberFormat="1" applyFont="1" applyFill="1" applyBorder="1" applyAlignment="1">
      <alignment horizontal="center" vertical="center" wrapText="1"/>
    </xf>
    <xf numFmtId="169" fontId="9" fillId="0" borderId="14" xfId="0" applyNumberFormat="1" applyFont="1" applyFill="1" applyBorder="1" applyAlignment="1">
      <alignment horizontal="center" vertical="center" wrapText="1"/>
    </xf>
    <xf numFmtId="169" fontId="9" fillId="0" borderId="15" xfId="0" applyNumberFormat="1" applyFont="1" applyFill="1" applyBorder="1" applyAlignment="1">
      <alignment horizontal="center" vertical="center" wrapText="1"/>
    </xf>
    <xf numFmtId="177" fontId="9" fillId="29" borderId="14" xfId="0" applyNumberFormat="1" applyFont="1" applyFill="1" applyBorder="1" applyAlignment="1">
      <alignment horizontal="center" vertical="center" wrapText="1"/>
    </xf>
    <xf numFmtId="177" fontId="9" fillId="29" borderId="15" xfId="0" applyNumberFormat="1" applyFont="1" applyFill="1" applyBorder="1" applyAlignment="1">
      <alignment horizontal="center" vertical="center" wrapText="1"/>
    </xf>
    <xf numFmtId="177" fontId="9" fillId="0" borderId="14" xfId="0" applyNumberFormat="1" applyFont="1" applyFill="1" applyBorder="1" applyAlignment="1">
      <alignment horizontal="center" vertical="center" wrapText="1"/>
    </xf>
    <xf numFmtId="177" fontId="9" fillId="0" borderId="15" xfId="0" applyNumberFormat="1" applyFont="1" applyFill="1" applyBorder="1" applyAlignment="1">
      <alignment horizontal="center" vertical="center" wrapText="1"/>
    </xf>
    <xf numFmtId="2" fontId="9" fillId="0" borderId="25" xfId="0" applyNumberFormat="1" applyFont="1" applyFill="1" applyBorder="1" applyAlignment="1">
      <alignment horizontal="center" vertical="center" wrapText="1"/>
    </xf>
    <xf numFmtId="2" fontId="9" fillId="0" borderId="23" xfId="0" applyNumberFormat="1" applyFont="1" applyFill="1" applyBorder="1" applyAlignment="1">
      <alignment horizontal="center" vertical="center" wrapText="1"/>
    </xf>
    <xf numFmtId="2" fontId="9" fillId="0" borderId="26" xfId="0" applyNumberFormat="1" applyFont="1" applyFill="1" applyBorder="1" applyAlignment="1">
      <alignment horizontal="center" vertical="center" wrapText="1"/>
    </xf>
    <xf numFmtId="2" fontId="9" fillId="0" borderId="24" xfId="0" applyNumberFormat="1" applyFont="1" applyFill="1" applyBorder="1" applyAlignment="1">
      <alignment horizontal="center" vertical="center" wrapText="1"/>
    </xf>
    <xf numFmtId="3" fontId="9" fillId="0" borderId="14" xfId="0" applyNumberFormat="1" applyFont="1" applyFill="1" applyBorder="1" applyAlignment="1">
      <alignment horizontal="center" vertical="center" wrapText="1"/>
    </xf>
    <xf numFmtId="3" fontId="9" fillId="0" borderId="15" xfId="0" applyNumberFormat="1" applyFont="1" applyFill="1" applyBorder="1" applyAlignment="1">
      <alignment horizontal="center" vertical="center" wrapText="1"/>
    </xf>
    <xf numFmtId="177" fontId="9" fillId="29" borderId="16" xfId="0" applyNumberFormat="1" applyFont="1" applyFill="1" applyBorder="1" applyAlignment="1">
      <alignment horizontal="center" vertical="center" wrapText="1"/>
    </xf>
    <xf numFmtId="176" fontId="9" fillId="0" borderId="3" xfId="0" applyNumberFormat="1" applyFont="1" applyFill="1" applyBorder="1" applyAlignment="1">
      <alignment horizontal="center" vertical="center" wrapText="1"/>
    </xf>
    <xf numFmtId="177" fontId="9" fillId="0" borderId="16" xfId="0" applyNumberFormat="1" applyFont="1" applyFill="1" applyBorder="1" applyAlignment="1">
      <alignment horizontal="center" vertical="center" wrapText="1"/>
    </xf>
    <xf numFmtId="3" fontId="9" fillId="0" borderId="3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177" fontId="9" fillId="0" borderId="3" xfId="0" applyNumberFormat="1" applyFont="1" applyFill="1" applyBorder="1" applyAlignment="1">
      <alignment horizontal="center" vertical="center" wrapText="1"/>
    </xf>
    <xf numFmtId="0" fontId="9" fillId="0" borderId="3" xfId="0" applyNumberFormat="1" applyFont="1" applyFill="1" applyBorder="1" applyAlignment="1">
      <alignment horizontal="center" vertical="center" wrapText="1" shrinkToFit="1"/>
    </xf>
    <xf numFmtId="0" fontId="11" fillId="0" borderId="0" xfId="0" applyFont="1" applyFill="1" applyAlignment="1">
      <alignment horizontal="center" vertical="center"/>
    </xf>
    <xf numFmtId="3" fontId="5" fillId="0" borderId="3" xfId="0" applyNumberFormat="1" applyFont="1" applyFill="1" applyBorder="1" applyAlignment="1">
      <alignment horizontal="left" vertical="center" wrapText="1"/>
    </xf>
    <xf numFmtId="49" fontId="5" fillId="0" borderId="0" xfId="0" applyNumberFormat="1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left" wrapText="1"/>
    </xf>
    <xf numFmtId="0" fontId="0" fillId="0" borderId="18" xfId="0" applyBorder="1" applyAlignment="1">
      <alignment horizontal="left"/>
    </xf>
    <xf numFmtId="0" fontId="5" fillId="0" borderId="18" xfId="0" applyFont="1" applyFill="1" applyBorder="1" applyAlignment="1">
      <alignment horizontal="center" wrapText="1"/>
    </xf>
    <xf numFmtId="0" fontId="5" fillId="0" borderId="0" xfId="0" applyFont="1" applyFill="1" applyBorder="1" applyAlignment="1">
      <alignment horizontal="center" wrapText="1"/>
    </xf>
    <xf numFmtId="49" fontId="74" fillId="0" borderId="3" xfId="0" applyNumberFormat="1" applyFont="1" applyFill="1" applyBorder="1" applyAlignment="1">
      <alignment horizontal="left" vertical="center" wrapText="1"/>
    </xf>
    <xf numFmtId="49" fontId="5" fillId="0" borderId="14" xfId="0" applyNumberFormat="1" applyFont="1" applyFill="1" applyBorder="1" applyAlignment="1">
      <alignment vertical="center" wrapText="1"/>
    </xf>
    <xf numFmtId="49" fontId="5" fillId="0" borderId="16" xfId="0" applyNumberFormat="1" applyFont="1" applyFill="1" applyBorder="1" applyAlignment="1">
      <alignment vertical="center" wrapText="1"/>
    </xf>
    <xf numFmtId="49" fontId="5" fillId="0" borderId="15" xfId="0" applyNumberFormat="1" applyFont="1" applyFill="1" applyBorder="1" applyAlignment="1">
      <alignment vertical="center" wrapText="1"/>
    </xf>
    <xf numFmtId="0" fontId="11" fillId="0" borderId="3" xfId="245" applyFont="1" applyFill="1" applyBorder="1" applyAlignment="1">
      <alignment horizontal="center" vertical="center" wrapText="1"/>
    </xf>
    <xf numFmtId="49" fontId="11" fillId="0" borderId="0" xfId="0" applyNumberFormat="1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 shrinkToFit="1"/>
    </xf>
    <xf numFmtId="0" fontId="5" fillId="0" borderId="0" xfId="0" applyFont="1" applyFill="1" applyBorder="1" applyAlignment="1">
      <alignment horizontal="center" vertical="center" wrapText="1" shrinkToFit="1"/>
    </xf>
    <xf numFmtId="0" fontId="9" fillId="0" borderId="0" xfId="0" applyFont="1" applyFill="1" applyBorder="1" applyAlignment="1">
      <alignment horizontal="center" vertical="center" wrapText="1"/>
    </xf>
    <xf numFmtId="0" fontId="9" fillId="0" borderId="3" xfId="0" applyNumberFormat="1" applyFont="1" applyFill="1" applyBorder="1" applyAlignment="1">
      <alignment horizontal="center" vertical="center" wrapText="1"/>
    </xf>
    <xf numFmtId="0" fontId="70" fillId="0" borderId="13" xfId="0" applyFont="1" applyFill="1" applyBorder="1" applyAlignment="1">
      <alignment horizontal="center" vertical="center" wrapText="1"/>
    </xf>
    <xf numFmtId="0" fontId="70" fillId="0" borderId="29" xfId="0" applyFont="1" applyFill="1" applyBorder="1" applyAlignment="1">
      <alignment horizontal="center" vertical="center" wrapText="1"/>
    </xf>
    <xf numFmtId="0" fontId="70" fillId="0" borderId="20" xfId="0" applyFont="1" applyFill="1" applyBorder="1" applyAlignment="1">
      <alignment horizontal="center" vertical="center" wrapText="1"/>
    </xf>
    <xf numFmtId="0" fontId="9" fillId="0" borderId="3" xfId="245" applyFont="1" applyFill="1" applyBorder="1" applyAlignment="1">
      <alignment horizontal="center" vertical="center" wrapText="1"/>
    </xf>
    <xf numFmtId="0" fontId="9" fillId="0" borderId="25" xfId="0" applyFont="1" applyFill="1" applyBorder="1" applyAlignment="1">
      <alignment horizontal="center" vertical="center" wrapText="1" shrinkToFit="1"/>
    </xf>
    <xf numFmtId="0" fontId="9" fillId="0" borderId="18" xfId="0" applyFont="1" applyFill="1" applyBorder="1" applyAlignment="1">
      <alignment horizontal="center" vertical="center" wrapText="1" shrinkToFit="1"/>
    </xf>
    <xf numFmtId="0" fontId="9" fillId="0" borderId="23" xfId="0" applyFont="1" applyFill="1" applyBorder="1" applyAlignment="1">
      <alignment horizontal="center" vertical="center" wrapText="1" shrinkToFit="1"/>
    </xf>
    <xf numFmtId="0" fontId="9" fillId="0" borderId="27" xfId="0" applyFont="1" applyFill="1" applyBorder="1" applyAlignment="1">
      <alignment horizontal="center" vertical="center" wrapText="1" shrinkToFit="1"/>
    </xf>
    <xf numFmtId="0" fontId="9" fillId="0" borderId="0" xfId="0" applyFont="1" applyFill="1" applyBorder="1" applyAlignment="1">
      <alignment horizontal="center" vertical="center" wrapText="1" shrinkToFit="1"/>
    </xf>
    <xf numFmtId="0" fontId="9" fillId="0" borderId="28" xfId="0" applyFont="1" applyFill="1" applyBorder="1" applyAlignment="1">
      <alignment horizontal="center" vertical="center" wrapText="1" shrinkToFit="1"/>
    </xf>
    <xf numFmtId="0" fontId="9" fillId="0" borderId="26" xfId="0" applyFont="1" applyFill="1" applyBorder="1" applyAlignment="1">
      <alignment horizontal="center" vertical="center" wrapText="1" shrinkToFit="1"/>
    </xf>
    <xf numFmtId="0" fontId="9" fillId="0" borderId="17" xfId="0" applyFont="1" applyFill="1" applyBorder="1" applyAlignment="1">
      <alignment horizontal="center" vertical="center" wrapText="1" shrinkToFit="1"/>
    </xf>
    <xf numFmtId="0" fontId="9" fillId="0" borderId="24" xfId="0" applyFont="1" applyFill="1" applyBorder="1" applyAlignment="1">
      <alignment horizontal="center" vertical="center" wrapText="1" shrinkToFit="1"/>
    </xf>
    <xf numFmtId="0" fontId="9" fillId="0" borderId="27" xfId="0" applyFont="1" applyFill="1" applyBorder="1" applyAlignment="1">
      <alignment horizontal="center" vertical="center" wrapText="1"/>
    </xf>
    <xf numFmtId="0" fontId="9" fillId="0" borderId="28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right" vertical="center"/>
    </xf>
    <xf numFmtId="177" fontId="9" fillId="29" borderId="3" xfId="0" applyNumberFormat="1" applyFont="1" applyFill="1" applyBorder="1" applyAlignment="1">
      <alignment horizontal="center" vertical="center" wrapText="1"/>
    </xf>
    <xf numFmtId="0" fontId="9" fillId="0" borderId="14" xfId="0" applyFont="1" applyFill="1" applyBorder="1" applyAlignment="1">
      <alignment horizontal="left"/>
    </xf>
    <xf numFmtId="0" fontId="9" fillId="0" borderId="16" xfId="0" applyFont="1" applyFill="1" applyBorder="1" applyAlignment="1">
      <alignment horizontal="left"/>
    </xf>
    <xf numFmtId="0" fontId="9" fillId="0" borderId="15" xfId="0" applyFont="1" applyFill="1" applyBorder="1" applyAlignment="1">
      <alignment horizontal="left"/>
    </xf>
    <xf numFmtId="0" fontId="9" fillId="0" borderId="14" xfId="0" applyNumberFormat="1" applyFont="1" applyFill="1" applyBorder="1" applyAlignment="1">
      <alignment horizontal="center"/>
    </xf>
    <xf numFmtId="0" fontId="9" fillId="0" borderId="15" xfId="0" applyNumberFormat="1" applyFont="1" applyFill="1" applyBorder="1" applyAlignment="1">
      <alignment horizontal="center"/>
    </xf>
    <xf numFmtId="0" fontId="9" fillId="0" borderId="13" xfId="0" applyFont="1" applyFill="1" applyBorder="1" applyAlignment="1">
      <alignment horizontal="center" vertical="center" wrapText="1" shrinkToFit="1"/>
    </xf>
    <xf numFmtId="0" fontId="9" fillId="0" borderId="29" xfId="0" applyFont="1" applyFill="1" applyBorder="1" applyAlignment="1">
      <alignment horizontal="center" vertical="center" wrapText="1" shrinkToFit="1"/>
    </xf>
    <xf numFmtId="0" fontId="9" fillId="0" borderId="20" xfId="0" applyFont="1" applyFill="1" applyBorder="1" applyAlignment="1">
      <alignment horizontal="center" vertical="center" wrapText="1" shrinkToFit="1"/>
    </xf>
    <xf numFmtId="3" fontId="9" fillId="0" borderId="3" xfId="0" applyNumberFormat="1" applyFont="1" applyFill="1" applyBorder="1" applyAlignment="1">
      <alignment horizontal="center" vertical="center" wrapText="1" shrinkToFit="1"/>
    </xf>
    <xf numFmtId="0" fontId="9" fillId="0" borderId="14" xfId="0" applyNumberFormat="1" applyFont="1" applyFill="1" applyBorder="1" applyAlignment="1">
      <alignment horizontal="left" vertical="center" wrapText="1" shrinkToFit="1"/>
    </xf>
    <xf numFmtId="0" fontId="9" fillId="0" borderId="16" xfId="0" applyNumberFormat="1" applyFont="1" applyFill="1" applyBorder="1" applyAlignment="1">
      <alignment horizontal="left" vertical="center" wrapText="1" shrinkToFit="1"/>
    </xf>
    <xf numFmtId="0" fontId="9" fillId="0" borderId="15" xfId="0" applyNumberFormat="1" applyFont="1" applyFill="1" applyBorder="1" applyAlignment="1">
      <alignment horizontal="left" vertical="center" wrapText="1" shrinkToFit="1"/>
    </xf>
    <xf numFmtId="3" fontId="9" fillId="0" borderId="14" xfId="0" applyNumberFormat="1" applyFont="1" applyFill="1" applyBorder="1" applyAlignment="1">
      <alignment horizontal="left" vertical="center" wrapText="1"/>
    </xf>
    <xf numFmtId="3" fontId="9" fillId="0" borderId="16" xfId="0" applyNumberFormat="1" applyFont="1" applyFill="1" applyBorder="1" applyAlignment="1">
      <alignment horizontal="left" vertical="center" wrapText="1"/>
    </xf>
    <xf numFmtId="3" fontId="9" fillId="0" borderId="15" xfId="0" applyNumberFormat="1" applyFont="1" applyFill="1" applyBorder="1" applyAlignment="1">
      <alignment horizontal="left" vertical="center" wrapText="1"/>
    </xf>
    <xf numFmtId="0" fontId="9" fillId="0" borderId="14" xfId="0" applyNumberFormat="1" applyFont="1" applyFill="1" applyBorder="1" applyAlignment="1">
      <alignment horizontal="center" vertical="center" wrapText="1" shrinkToFit="1"/>
    </xf>
    <xf numFmtId="0" fontId="9" fillId="0" borderId="15" xfId="0" applyNumberFormat="1" applyFont="1" applyFill="1" applyBorder="1" applyAlignment="1">
      <alignment horizontal="center" vertical="center" wrapText="1" shrinkToFit="1"/>
    </xf>
    <xf numFmtId="0" fontId="9" fillId="0" borderId="14" xfId="0" applyNumberFormat="1" applyFont="1" applyFill="1" applyBorder="1" applyAlignment="1">
      <alignment horizontal="center" vertical="center" wrapText="1"/>
    </xf>
    <xf numFmtId="0" fontId="9" fillId="0" borderId="16" xfId="0" applyNumberFormat="1" applyFont="1" applyFill="1" applyBorder="1" applyAlignment="1">
      <alignment horizontal="center" vertical="center" wrapText="1"/>
    </xf>
    <xf numFmtId="3" fontId="9" fillId="0" borderId="14" xfId="0" applyNumberFormat="1" applyFont="1" applyFill="1" applyBorder="1" applyAlignment="1">
      <alignment horizontal="center" vertical="center" wrapText="1" shrinkToFit="1"/>
    </xf>
    <xf numFmtId="3" fontId="9" fillId="0" borderId="15" xfId="0" applyNumberFormat="1" applyFont="1" applyFill="1" applyBorder="1" applyAlignment="1">
      <alignment horizontal="center" vertical="center" wrapText="1" shrinkToFit="1"/>
    </xf>
    <xf numFmtId="0" fontId="9" fillId="0" borderId="3" xfId="0" applyFont="1" applyFill="1" applyBorder="1" applyAlignment="1">
      <alignment horizontal="left" vertical="center" wrapText="1" shrinkToFit="1"/>
    </xf>
    <xf numFmtId="49" fontId="9" fillId="0" borderId="3" xfId="0" applyNumberFormat="1" applyFont="1" applyFill="1" applyBorder="1" applyAlignment="1">
      <alignment horizontal="left" vertical="center" wrapText="1"/>
    </xf>
    <xf numFmtId="0" fontId="9" fillId="0" borderId="14" xfId="0" applyFont="1" applyFill="1" applyBorder="1" applyAlignment="1">
      <alignment horizontal="left" vertical="center" wrapText="1" shrinkToFit="1"/>
    </xf>
    <xf numFmtId="0" fontId="9" fillId="0" borderId="16" xfId="0" applyFont="1" applyFill="1" applyBorder="1" applyAlignment="1">
      <alignment horizontal="left" vertical="center" wrapText="1" shrinkToFit="1"/>
    </xf>
    <xf numFmtId="0" fontId="9" fillId="0" borderId="15" xfId="0" applyFont="1" applyFill="1" applyBorder="1" applyAlignment="1">
      <alignment horizontal="left" vertical="center" wrapText="1" shrinkToFit="1"/>
    </xf>
    <xf numFmtId="0" fontId="9" fillId="0" borderId="3" xfId="0" applyFont="1" applyFill="1" applyBorder="1" applyAlignment="1">
      <alignment horizontal="center" vertical="center"/>
    </xf>
    <xf numFmtId="0" fontId="70" fillId="0" borderId="13" xfId="0" applyFont="1" applyFill="1" applyBorder="1" applyAlignment="1">
      <alignment horizontal="center" vertical="center" wrapText="1" shrinkToFit="1"/>
    </xf>
    <xf numFmtId="0" fontId="70" fillId="0" borderId="20" xfId="0" applyFont="1" applyFill="1" applyBorder="1" applyAlignment="1">
      <alignment horizontal="center" vertical="center" wrapText="1" shrinkToFit="1"/>
    </xf>
    <xf numFmtId="0" fontId="87" fillId="0" borderId="14" xfId="0" applyFont="1" applyFill="1" applyBorder="1" applyAlignment="1">
      <alignment horizontal="center" vertical="center" wrapText="1"/>
    </xf>
    <xf numFmtId="0" fontId="87" fillId="0" borderId="16" xfId="0" applyFont="1" applyFill="1" applyBorder="1" applyAlignment="1">
      <alignment horizontal="center" vertical="center" wrapText="1"/>
    </xf>
    <xf numFmtId="0" fontId="87" fillId="0" borderId="15" xfId="0" applyFont="1" applyFill="1" applyBorder="1" applyAlignment="1">
      <alignment horizontal="center" vertical="center" wrapText="1"/>
    </xf>
    <xf numFmtId="0" fontId="9" fillId="0" borderId="14" xfId="0" applyFont="1" applyFill="1" applyBorder="1" applyAlignment="1">
      <alignment horizontal="center" vertical="center"/>
    </xf>
    <xf numFmtId="0" fontId="9" fillId="0" borderId="16" xfId="0" applyFont="1" applyFill="1" applyBorder="1" applyAlignment="1">
      <alignment horizontal="center" vertical="center"/>
    </xf>
    <xf numFmtId="0" fontId="9" fillId="0" borderId="15" xfId="0" applyFont="1" applyFill="1" applyBorder="1" applyAlignment="1">
      <alignment horizontal="center" vertical="center"/>
    </xf>
    <xf numFmtId="0" fontId="11" fillId="0" borderId="14" xfId="0" applyFont="1" applyFill="1" applyBorder="1" applyAlignment="1">
      <alignment horizontal="center" vertical="center" wrapText="1"/>
    </xf>
    <xf numFmtId="0" fontId="11" fillId="0" borderId="16" xfId="0" applyFont="1" applyFill="1" applyBorder="1" applyAlignment="1">
      <alignment horizontal="center" vertical="center" wrapText="1"/>
    </xf>
    <xf numFmtId="0" fontId="11" fillId="0" borderId="15" xfId="0" applyFont="1" applyFill="1" applyBorder="1" applyAlignment="1">
      <alignment horizontal="center" vertical="center" wrapText="1"/>
    </xf>
    <xf numFmtId="0" fontId="11" fillId="0" borderId="14" xfId="0" applyFont="1" applyFill="1" applyBorder="1" applyAlignment="1">
      <alignment horizontal="center" vertical="center"/>
    </xf>
    <xf numFmtId="0" fontId="11" fillId="0" borderId="16" xfId="0" applyFont="1" applyFill="1" applyBorder="1" applyAlignment="1">
      <alignment horizontal="center" vertical="center"/>
    </xf>
    <xf numFmtId="0" fontId="11" fillId="0" borderId="15" xfId="0" applyFont="1" applyFill="1" applyBorder="1" applyAlignment="1">
      <alignment horizontal="center" vertical="center"/>
    </xf>
    <xf numFmtId="0" fontId="87" fillId="0" borderId="14" xfId="0" applyFont="1" applyFill="1" applyBorder="1" applyAlignment="1">
      <alignment horizontal="center" vertical="center" wrapText="1" shrinkToFit="1"/>
    </xf>
    <xf numFmtId="0" fontId="87" fillId="0" borderId="15" xfId="0" applyFont="1" applyFill="1" applyBorder="1" applyAlignment="1">
      <alignment horizontal="center" vertical="center" wrapText="1" shrinkToFit="1"/>
    </xf>
    <xf numFmtId="0" fontId="87" fillId="0" borderId="3" xfId="0" applyFont="1" applyFill="1" applyBorder="1" applyAlignment="1">
      <alignment horizontal="center" vertical="center" wrapText="1"/>
    </xf>
    <xf numFmtId="0" fontId="70" fillId="0" borderId="14" xfId="0" applyFont="1" applyFill="1" applyBorder="1" applyAlignment="1">
      <alignment horizontal="center" vertical="center" wrapText="1" shrinkToFit="1"/>
    </xf>
    <xf numFmtId="0" fontId="70" fillId="0" borderId="15" xfId="0" applyFont="1" applyFill="1" applyBorder="1" applyAlignment="1">
      <alignment horizontal="center" vertical="center" wrapText="1" shrinkToFit="1"/>
    </xf>
    <xf numFmtId="0" fontId="0" fillId="0" borderId="0" xfId="0" applyAlignment="1">
      <alignment vertical="center"/>
    </xf>
    <xf numFmtId="0" fontId="11" fillId="0" borderId="17" xfId="0" applyFont="1" applyFill="1" applyBorder="1" applyAlignment="1">
      <alignment horizontal="right" vertical="center"/>
    </xf>
    <xf numFmtId="0" fontId="9" fillId="0" borderId="17" xfId="0" applyFont="1" applyFill="1" applyBorder="1" applyAlignment="1">
      <alignment horizontal="right" vertical="center"/>
    </xf>
    <xf numFmtId="0" fontId="69" fillId="0" borderId="3" xfId="0" applyFont="1" applyFill="1" applyBorder="1" applyAlignment="1">
      <alignment horizontal="center" vertical="center" wrapText="1"/>
    </xf>
    <xf numFmtId="0" fontId="100" fillId="0" borderId="18" xfId="0" applyFont="1" applyFill="1" applyBorder="1" applyAlignment="1">
      <alignment horizontal="left"/>
    </xf>
    <xf numFmtId="0" fontId="77" fillId="0" borderId="0" xfId="285" applyFont="1" applyFill="1" applyBorder="1" applyAlignment="1">
      <alignment horizontal="left" vertical="center" wrapText="1"/>
    </xf>
    <xf numFmtId="0" fontId="78" fillId="0" borderId="0" xfId="0" applyFont="1" applyFill="1" applyAlignment="1">
      <alignment horizontal="center" vertical="center" wrapText="1"/>
    </xf>
    <xf numFmtId="0" fontId="78" fillId="0" borderId="13" xfId="0" applyFont="1" applyFill="1" applyBorder="1" applyAlignment="1">
      <alignment horizontal="center" vertical="center" wrapText="1"/>
    </xf>
    <xf numFmtId="0" fontId="78" fillId="0" borderId="20" xfId="0" applyFont="1" applyFill="1" applyBorder="1" applyAlignment="1">
      <alignment horizontal="center" vertical="center" wrapText="1"/>
    </xf>
    <xf numFmtId="0" fontId="78" fillId="0" borderId="3" xfId="0" applyFont="1" applyFill="1" applyBorder="1" applyAlignment="1">
      <alignment horizontal="center" wrapText="1"/>
    </xf>
    <xf numFmtId="0" fontId="12" fillId="0" borderId="3" xfId="285" applyFont="1" applyBorder="1" applyAlignment="1" applyProtection="1">
      <alignment horizontal="center" vertical="center" wrapText="1"/>
      <protection locked="0"/>
    </xf>
    <xf numFmtId="0" fontId="0" fillId="0" borderId="25" xfId="0" applyFill="1" applyBorder="1" applyAlignment="1">
      <alignment horizontal="center" vertical="center" wrapText="1"/>
    </xf>
    <xf numFmtId="0" fontId="0" fillId="0" borderId="23" xfId="0" applyFill="1" applyBorder="1" applyAlignment="1">
      <alignment horizontal="center" vertical="center" wrapText="1"/>
    </xf>
    <xf numFmtId="0" fontId="0" fillId="0" borderId="26" xfId="0" applyFill="1" applyBorder="1" applyAlignment="1">
      <alignment horizontal="center" vertical="center" wrapText="1"/>
    </xf>
    <xf numFmtId="0" fontId="0" fillId="0" borderId="24" xfId="0" applyFill="1" applyBorder="1" applyAlignment="1">
      <alignment horizontal="center" vertical="center" wrapText="1"/>
    </xf>
    <xf numFmtId="0" fontId="12" fillId="0" borderId="3" xfId="285" applyFont="1" applyFill="1" applyBorder="1" applyAlignment="1">
      <alignment horizontal="center" vertical="center" wrapText="1"/>
    </xf>
    <xf numFmtId="0" fontId="12" fillId="0" borderId="13" xfId="285" applyFont="1" applyFill="1" applyBorder="1" applyAlignment="1">
      <alignment horizontal="center" vertical="center" wrapText="1"/>
    </xf>
    <xf numFmtId="0" fontId="12" fillId="0" borderId="29" xfId="285" applyFont="1" applyFill="1" applyBorder="1" applyAlignment="1">
      <alignment horizontal="center" vertical="center" wrapText="1"/>
    </xf>
    <xf numFmtId="0" fontId="12" fillId="0" borderId="17" xfId="285" applyFont="1" applyBorder="1" applyAlignment="1">
      <alignment horizontal="left"/>
    </xf>
    <xf numFmtId="0" fontId="12" fillId="0" borderId="17" xfId="285" applyBorder="1" applyAlignment="1">
      <alignment horizontal="left"/>
    </xf>
    <xf numFmtId="0" fontId="12" fillId="0" borderId="3" xfId="285" applyFont="1" applyBorder="1" applyAlignment="1">
      <alignment horizontal="center" vertical="center" wrapText="1"/>
    </xf>
    <xf numFmtId="0" fontId="12" fillId="0" borderId="3" xfId="285" applyBorder="1" applyAlignment="1">
      <alignment horizontal="center" vertical="center" wrapText="1"/>
    </xf>
    <xf numFmtId="0" fontId="12" fillId="0" borderId="0" xfId="285" applyFont="1" applyFill="1" applyBorder="1" applyAlignment="1">
      <alignment horizontal="left" wrapText="1"/>
    </xf>
    <xf numFmtId="0" fontId="12" fillId="0" borderId="0" xfId="285" applyFont="1" applyFill="1" applyBorder="1" applyAlignment="1">
      <alignment horizontal="left" vertical="center" wrapText="1"/>
    </xf>
    <xf numFmtId="0" fontId="82" fillId="0" borderId="0" xfId="285" applyFont="1" applyFill="1" applyBorder="1" applyAlignment="1">
      <alignment horizontal="center" vertical="center" wrapText="1"/>
    </xf>
    <xf numFmtId="0" fontId="83" fillId="0" borderId="0" xfId="285" applyFont="1" applyFill="1" applyBorder="1" applyAlignment="1">
      <alignment horizontal="center" vertical="center" wrapText="1"/>
    </xf>
    <xf numFmtId="0" fontId="94" fillId="0" borderId="0" xfId="285" applyFont="1" applyFill="1" applyBorder="1" applyAlignment="1">
      <alignment horizontal="center" vertical="top" wrapText="1"/>
    </xf>
    <xf numFmtId="0" fontId="84" fillId="0" borderId="0" xfId="0" applyFont="1" applyFill="1" applyAlignment="1">
      <alignment horizontal="center" vertical="center" wrapText="1"/>
    </xf>
  </cellXfs>
  <cellStyles count="355">
    <cellStyle name="_Fakt_2" xfId="1"/>
    <cellStyle name="_rozhufrovka 2009" xfId="2"/>
    <cellStyle name="_АТиСТ 5а МТР липень 2008" xfId="3"/>
    <cellStyle name="_ПРГК сводний_" xfId="4"/>
    <cellStyle name="_УТГ" xfId="5"/>
    <cellStyle name="_Феодосия 5а МТР липень 2008" xfId="6"/>
    <cellStyle name="_ХТГ довідка." xfId="7"/>
    <cellStyle name="_Шебелинка 5а МТР липень 2008" xfId="8"/>
    <cellStyle name="20% - Accent1" xfId="9"/>
    <cellStyle name="20% - Accent2" xfId="10"/>
    <cellStyle name="20% - Accent3" xfId="11"/>
    <cellStyle name="20% - Accent4" xfId="12"/>
    <cellStyle name="20% - Accent5" xfId="13"/>
    <cellStyle name="20% - Accent6" xfId="14"/>
    <cellStyle name="20% - Акцент1 2" xfId="15"/>
    <cellStyle name="20% - Акцент1 3" xfId="16"/>
    <cellStyle name="20% - Акцент2 2" xfId="17"/>
    <cellStyle name="20% - Акцент2 3" xfId="18"/>
    <cellStyle name="20% - Акцент3 2" xfId="19"/>
    <cellStyle name="20% - Акцент3 3" xfId="20"/>
    <cellStyle name="20% - Акцент4 2" xfId="21"/>
    <cellStyle name="20% - Акцент4 3" xfId="22"/>
    <cellStyle name="20% - Акцент5 2" xfId="23"/>
    <cellStyle name="20% - Акцент5 3" xfId="24"/>
    <cellStyle name="20% - Акцент6 2" xfId="25"/>
    <cellStyle name="20% - Акцент6 3" xfId="26"/>
    <cellStyle name="40% - Accent1" xfId="27"/>
    <cellStyle name="40% - Accent2" xfId="28"/>
    <cellStyle name="40% - Accent3" xfId="29"/>
    <cellStyle name="40% - Accent4" xfId="30"/>
    <cellStyle name="40% - Accent5" xfId="31"/>
    <cellStyle name="40% - Accent6" xfId="32"/>
    <cellStyle name="40% - Акцент1 2" xfId="33"/>
    <cellStyle name="40% - Акцент1 3" xfId="34"/>
    <cellStyle name="40% - Акцент2 2" xfId="35"/>
    <cellStyle name="40% - Акцент2 3" xfId="36"/>
    <cellStyle name="40% - Акцент3 2" xfId="37"/>
    <cellStyle name="40% - Акцент3 3" xfId="38"/>
    <cellStyle name="40% - Акцент4 2" xfId="39"/>
    <cellStyle name="40% - Акцент4 3" xfId="40"/>
    <cellStyle name="40% - Акцент5 2" xfId="41"/>
    <cellStyle name="40% - Акцент5 3" xfId="42"/>
    <cellStyle name="40% - Акцент6 2" xfId="43"/>
    <cellStyle name="40% - Акцент6 3" xfId="44"/>
    <cellStyle name="60% - Accent1" xfId="45"/>
    <cellStyle name="60% - Accent2" xfId="46"/>
    <cellStyle name="60% - Accent3" xfId="47"/>
    <cellStyle name="60% - Accent4" xfId="48"/>
    <cellStyle name="60% - Accent5" xfId="49"/>
    <cellStyle name="60% - Accent6" xfId="50"/>
    <cellStyle name="60% - Акцент1 2" xfId="51"/>
    <cellStyle name="60% - Акцент1 3" xfId="52"/>
    <cellStyle name="60% - Акцент2 2" xfId="53"/>
    <cellStyle name="60% - Акцент2 3" xfId="54"/>
    <cellStyle name="60% - Акцент3 2" xfId="55"/>
    <cellStyle name="60% - Акцент3 3" xfId="56"/>
    <cellStyle name="60% - Акцент4 2" xfId="57"/>
    <cellStyle name="60% - Акцент4 3" xfId="58"/>
    <cellStyle name="60% - Акцент5 2" xfId="59"/>
    <cellStyle name="60% - Акцент5 3" xfId="60"/>
    <cellStyle name="60% - Акцент6 2" xfId="61"/>
    <cellStyle name="60% - Акцент6 3" xfId="62"/>
    <cellStyle name="Accent1" xfId="63"/>
    <cellStyle name="Accent2" xfId="64"/>
    <cellStyle name="Accent3" xfId="65"/>
    <cellStyle name="Accent4" xfId="66"/>
    <cellStyle name="Accent5" xfId="67"/>
    <cellStyle name="Accent6" xfId="68"/>
    <cellStyle name="Bad" xfId="69"/>
    <cellStyle name="Calculation" xfId="70"/>
    <cellStyle name="Check Cell" xfId="71"/>
    <cellStyle name="Column-Header" xfId="72"/>
    <cellStyle name="Column-Header 2" xfId="73"/>
    <cellStyle name="Column-Header 3" xfId="74"/>
    <cellStyle name="Column-Header 4" xfId="75"/>
    <cellStyle name="Column-Header 5" xfId="76"/>
    <cellStyle name="Column-Header 6" xfId="77"/>
    <cellStyle name="Column-Header 7" xfId="78"/>
    <cellStyle name="Column-Header 7 2" xfId="79"/>
    <cellStyle name="Column-Header 8" xfId="80"/>
    <cellStyle name="Column-Header 8 2" xfId="81"/>
    <cellStyle name="Column-Header 9" xfId="82"/>
    <cellStyle name="Column-Header 9 2" xfId="83"/>
    <cellStyle name="Column-Header_Zvit rux-koshtiv 2010 Департамент " xfId="84"/>
    <cellStyle name="Comma_2005_03_15-Финансовый_БГ" xfId="85"/>
    <cellStyle name="Define-Column" xfId="86"/>
    <cellStyle name="Define-Column 10" xfId="87"/>
    <cellStyle name="Define-Column 2" xfId="88"/>
    <cellStyle name="Define-Column 3" xfId="89"/>
    <cellStyle name="Define-Column 4" xfId="90"/>
    <cellStyle name="Define-Column 5" xfId="91"/>
    <cellStyle name="Define-Column 6" xfId="92"/>
    <cellStyle name="Define-Column 7" xfId="93"/>
    <cellStyle name="Define-Column 7 2" xfId="94"/>
    <cellStyle name="Define-Column 7 3" xfId="95"/>
    <cellStyle name="Define-Column 8" xfId="96"/>
    <cellStyle name="Define-Column 8 2" xfId="97"/>
    <cellStyle name="Define-Column 8 3" xfId="98"/>
    <cellStyle name="Define-Column 9" xfId="99"/>
    <cellStyle name="Define-Column 9 2" xfId="100"/>
    <cellStyle name="Define-Column 9 3" xfId="101"/>
    <cellStyle name="Define-Column_Zvit rux-koshtiv 2010 Департамент " xfId="102"/>
    <cellStyle name="Explanatory Text" xfId="103"/>
    <cellStyle name="FS10" xfId="104"/>
    <cellStyle name="Good" xfId="105"/>
    <cellStyle name="Heading 1" xfId="106"/>
    <cellStyle name="Heading 2" xfId="107"/>
    <cellStyle name="Heading 3" xfId="108"/>
    <cellStyle name="Heading 4" xfId="109"/>
    <cellStyle name="Hyperlink 2" xfId="110"/>
    <cellStyle name="Input" xfId="111"/>
    <cellStyle name="Level0" xfId="112"/>
    <cellStyle name="Level0 10" xfId="113"/>
    <cellStyle name="Level0 2" xfId="114"/>
    <cellStyle name="Level0 2 2" xfId="115"/>
    <cellStyle name="Level0 3" xfId="116"/>
    <cellStyle name="Level0 3 2" xfId="117"/>
    <cellStyle name="Level0 4" xfId="118"/>
    <cellStyle name="Level0 4 2" xfId="119"/>
    <cellStyle name="Level0 5" xfId="120"/>
    <cellStyle name="Level0 6" xfId="121"/>
    <cellStyle name="Level0 7" xfId="122"/>
    <cellStyle name="Level0 7 2" xfId="123"/>
    <cellStyle name="Level0 7 3" xfId="124"/>
    <cellStyle name="Level0 8" xfId="125"/>
    <cellStyle name="Level0 8 2" xfId="126"/>
    <cellStyle name="Level0 8 3" xfId="127"/>
    <cellStyle name="Level0 9" xfId="128"/>
    <cellStyle name="Level0 9 2" xfId="129"/>
    <cellStyle name="Level0 9 3" xfId="130"/>
    <cellStyle name="Level0_Zvit rux-koshtiv 2010 Департамент " xfId="131"/>
    <cellStyle name="Level1" xfId="132"/>
    <cellStyle name="Level1 2" xfId="133"/>
    <cellStyle name="Level1-Numbers" xfId="134"/>
    <cellStyle name="Level1-Numbers 2" xfId="135"/>
    <cellStyle name="Level1-Numbers-Hide" xfId="136"/>
    <cellStyle name="Level2" xfId="137"/>
    <cellStyle name="Level2 2" xfId="138"/>
    <cellStyle name="Level2-Hide" xfId="139"/>
    <cellStyle name="Level2-Hide 2" xfId="140"/>
    <cellStyle name="Level2-Numbers" xfId="141"/>
    <cellStyle name="Level2-Numbers 2" xfId="142"/>
    <cellStyle name="Level2-Numbers-Hide" xfId="143"/>
    <cellStyle name="Level3" xfId="144"/>
    <cellStyle name="Level3 2" xfId="145"/>
    <cellStyle name="Level3 3" xfId="146"/>
    <cellStyle name="Level3_План департамент_2010_1207" xfId="147"/>
    <cellStyle name="Level3-Hide" xfId="148"/>
    <cellStyle name="Level3-Hide 2" xfId="149"/>
    <cellStyle name="Level3-Numbers" xfId="150"/>
    <cellStyle name="Level3-Numbers 2" xfId="151"/>
    <cellStyle name="Level3-Numbers 3" xfId="152"/>
    <cellStyle name="Level3-Numbers_План департамент_2010_1207" xfId="153"/>
    <cellStyle name="Level3-Numbers-Hide" xfId="154"/>
    <cellStyle name="Level4" xfId="155"/>
    <cellStyle name="Level4 2" xfId="156"/>
    <cellStyle name="Level4-Hide" xfId="157"/>
    <cellStyle name="Level4-Hide 2" xfId="158"/>
    <cellStyle name="Level4-Numbers" xfId="159"/>
    <cellStyle name="Level4-Numbers 2" xfId="160"/>
    <cellStyle name="Level4-Numbers-Hide" xfId="161"/>
    <cellStyle name="Level5" xfId="162"/>
    <cellStyle name="Level5 2" xfId="163"/>
    <cellStyle name="Level5-Hide" xfId="164"/>
    <cellStyle name="Level5-Hide 2" xfId="165"/>
    <cellStyle name="Level5-Numbers" xfId="166"/>
    <cellStyle name="Level5-Numbers 2" xfId="167"/>
    <cellStyle name="Level5-Numbers-Hide" xfId="168"/>
    <cellStyle name="Level6" xfId="169"/>
    <cellStyle name="Level6 2" xfId="170"/>
    <cellStyle name="Level6-Hide" xfId="171"/>
    <cellStyle name="Level6-Hide 2" xfId="172"/>
    <cellStyle name="Level6-Numbers" xfId="173"/>
    <cellStyle name="Level6-Numbers 2" xfId="174"/>
    <cellStyle name="Level7" xfId="175"/>
    <cellStyle name="Level7-Hide" xfId="176"/>
    <cellStyle name="Level7-Numbers" xfId="177"/>
    <cellStyle name="Linked Cell" xfId="178"/>
    <cellStyle name="Neutral" xfId="179"/>
    <cellStyle name="Normal 2" xfId="180"/>
    <cellStyle name="Normal_2005_03_15-Финансовый_БГ" xfId="181"/>
    <cellStyle name="Normal_GSE DCF_Model_31_07_09 final" xfId="182"/>
    <cellStyle name="Note" xfId="183"/>
    <cellStyle name="Number-Cells" xfId="184"/>
    <cellStyle name="Number-Cells-Column2" xfId="185"/>
    <cellStyle name="Number-Cells-Column5" xfId="186"/>
    <cellStyle name="Output" xfId="187"/>
    <cellStyle name="Row-Header" xfId="188"/>
    <cellStyle name="Row-Header 2" xfId="189"/>
    <cellStyle name="Title" xfId="190"/>
    <cellStyle name="Total" xfId="191"/>
    <cellStyle name="Warning Text" xfId="192"/>
    <cellStyle name="Акцент1 2" xfId="193"/>
    <cellStyle name="Акцент1 3" xfId="194"/>
    <cellStyle name="Акцент2 2" xfId="195"/>
    <cellStyle name="Акцент2 3" xfId="196"/>
    <cellStyle name="Акцент3 2" xfId="197"/>
    <cellStyle name="Акцент3 3" xfId="198"/>
    <cellStyle name="Акцент4 2" xfId="199"/>
    <cellStyle name="Акцент4 3" xfId="200"/>
    <cellStyle name="Акцент5 2" xfId="201"/>
    <cellStyle name="Акцент5 3" xfId="202"/>
    <cellStyle name="Акцент6 2" xfId="203"/>
    <cellStyle name="Акцент6 3" xfId="204"/>
    <cellStyle name="Ввод  2" xfId="205"/>
    <cellStyle name="Ввод  3" xfId="206"/>
    <cellStyle name="Відсотковий" xfId="292" builtinId="5"/>
    <cellStyle name="Вывод 2" xfId="207"/>
    <cellStyle name="Вывод 3" xfId="208"/>
    <cellStyle name="Вычисление 2" xfId="209"/>
    <cellStyle name="Вычисление 3" xfId="210"/>
    <cellStyle name="Денежный 2" xfId="211"/>
    <cellStyle name="Заголовок 1 2" xfId="212"/>
    <cellStyle name="Заголовок 1 3" xfId="213"/>
    <cellStyle name="Заголовок 2 2" xfId="214"/>
    <cellStyle name="Заголовок 2 3" xfId="215"/>
    <cellStyle name="Заголовок 3 2" xfId="216"/>
    <cellStyle name="Заголовок 3 3" xfId="217"/>
    <cellStyle name="Заголовок 4 2" xfId="218"/>
    <cellStyle name="Заголовок 4 3" xfId="219"/>
    <cellStyle name="Звичайний" xfId="0" builtinId="0"/>
    <cellStyle name="Итог 2" xfId="220"/>
    <cellStyle name="Итог 3" xfId="221"/>
    <cellStyle name="Контрольная ячейка 2" xfId="222"/>
    <cellStyle name="Контрольная ячейка 3" xfId="223"/>
    <cellStyle name="Название 2" xfId="224"/>
    <cellStyle name="Название 3" xfId="225"/>
    <cellStyle name="Нейтральный 2" xfId="226"/>
    <cellStyle name="Нейтральный 3" xfId="227"/>
    <cellStyle name="Обычный 10" xfId="228"/>
    <cellStyle name="Обычный 11" xfId="229"/>
    <cellStyle name="Обычный 12" xfId="230"/>
    <cellStyle name="Обычный 13" xfId="231"/>
    <cellStyle name="Обычный 14" xfId="232"/>
    <cellStyle name="Обычный 15" xfId="233"/>
    <cellStyle name="Обычный 16" xfId="234"/>
    <cellStyle name="Обычный 17" xfId="235"/>
    <cellStyle name="Обычный 18" xfId="236"/>
    <cellStyle name="Обычный 2" xfId="237"/>
    <cellStyle name="Обычный 2 10" xfId="238"/>
    <cellStyle name="Обычный 2 11" xfId="239"/>
    <cellStyle name="Обычный 2 12" xfId="240"/>
    <cellStyle name="Обычный 2 13" xfId="241"/>
    <cellStyle name="Обычный 2 14" xfId="242"/>
    <cellStyle name="Обычный 2 15" xfId="243"/>
    <cellStyle name="Обычный 2 16" xfId="244"/>
    <cellStyle name="Обычный 2 2" xfId="245"/>
    <cellStyle name="Обычный 2 2 2" xfId="246"/>
    <cellStyle name="Обычный 2 2 3" xfId="247"/>
    <cellStyle name="Обычный 2 2_Расшифровка прочих" xfId="248"/>
    <cellStyle name="Обычный 2 3" xfId="249"/>
    <cellStyle name="Обычный 2 4" xfId="250"/>
    <cellStyle name="Обычный 2 5" xfId="251"/>
    <cellStyle name="Обычный 2 6" xfId="252"/>
    <cellStyle name="Обычный 2 7" xfId="253"/>
    <cellStyle name="Обычный 2 8" xfId="254"/>
    <cellStyle name="Обычный 2 9" xfId="255"/>
    <cellStyle name="Обычный 2_2604-2010" xfId="256"/>
    <cellStyle name="Обычный 3" xfId="257"/>
    <cellStyle name="Обычный 3 10" xfId="258"/>
    <cellStyle name="Обычный 3 11" xfId="259"/>
    <cellStyle name="Обычный 3 12" xfId="260"/>
    <cellStyle name="Обычный 3 13" xfId="261"/>
    <cellStyle name="Обычный 3 14" xfId="262"/>
    <cellStyle name="Обычный 3 2" xfId="263"/>
    <cellStyle name="Обычный 3 3" xfId="264"/>
    <cellStyle name="Обычный 3 4" xfId="265"/>
    <cellStyle name="Обычный 3 5" xfId="266"/>
    <cellStyle name="Обычный 3 6" xfId="267"/>
    <cellStyle name="Обычный 3 7" xfId="268"/>
    <cellStyle name="Обычный 3 8" xfId="269"/>
    <cellStyle name="Обычный 3 9" xfId="270"/>
    <cellStyle name="Обычный 3_Дефицит_7 млрд_0608_бс" xfId="271"/>
    <cellStyle name="Обычный 4" xfId="272"/>
    <cellStyle name="Обычный 5" xfId="273"/>
    <cellStyle name="Обычный 5 2" xfId="274"/>
    <cellStyle name="Обычный 6" xfId="275"/>
    <cellStyle name="Обычный 6 2" xfId="276"/>
    <cellStyle name="Обычный 6 3" xfId="277"/>
    <cellStyle name="Обычный 6 4" xfId="278"/>
    <cellStyle name="Обычный 6_Дефицит_7 млрд_0608_бс" xfId="279"/>
    <cellStyle name="Обычный 7" xfId="280"/>
    <cellStyle name="Обычный 7 2" xfId="281"/>
    <cellStyle name="Обычный 8" xfId="282"/>
    <cellStyle name="Обычный 9" xfId="283"/>
    <cellStyle name="Обычный 9 2" xfId="284"/>
    <cellStyle name="Обычный_Таб до пояснюв" xfId="285"/>
    <cellStyle name="Плохой 2" xfId="286"/>
    <cellStyle name="Плохой 3" xfId="287"/>
    <cellStyle name="Пояснение 2" xfId="288"/>
    <cellStyle name="Пояснение 3" xfId="289"/>
    <cellStyle name="Примечание 2" xfId="290"/>
    <cellStyle name="Примечание 3" xfId="291"/>
    <cellStyle name="Процентный 2" xfId="293"/>
    <cellStyle name="Процентный 2 10" xfId="294"/>
    <cellStyle name="Процентный 2 11" xfId="295"/>
    <cellStyle name="Процентный 2 12" xfId="296"/>
    <cellStyle name="Процентный 2 13" xfId="297"/>
    <cellStyle name="Процентный 2 14" xfId="298"/>
    <cellStyle name="Процентный 2 15" xfId="299"/>
    <cellStyle name="Процентный 2 16" xfId="300"/>
    <cellStyle name="Процентный 2 2" xfId="301"/>
    <cellStyle name="Процентный 2 3" xfId="302"/>
    <cellStyle name="Процентный 2 4" xfId="303"/>
    <cellStyle name="Процентный 2 5" xfId="304"/>
    <cellStyle name="Процентный 2 6" xfId="305"/>
    <cellStyle name="Процентный 2 7" xfId="306"/>
    <cellStyle name="Процентный 2 8" xfId="307"/>
    <cellStyle name="Процентный 2 9" xfId="308"/>
    <cellStyle name="Процентный 3" xfId="309"/>
    <cellStyle name="Процентный 4" xfId="310"/>
    <cellStyle name="Процентный 4 2" xfId="311"/>
    <cellStyle name="Связанная ячейка 2" xfId="312"/>
    <cellStyle name="Связанная ячейка 3" xfId="313"/>
    <cellStyle name="Стиль 1" xfId="314"/>
    <cellStyle name="Стиль 1 2" xfId="315"/>
    <cellStyle name="Стиль 1 3" xfId="316"/>
    <cellStyle name="Стиль 1 4" xfId="317"/>
    <cellStyle name="Стиль 1 5" xfId="318"/>
    <cellStyle name="Стиль 1 6" xfId="319"/>
    <cellStyle name="Стиль 1 7" xfId="320"/>
    <cellStyle name="Текст предупреждения 2" xfId="321"/>
    <cellStyle name="Текст предупреждения 3" xfId="322"/>
    <cellStyle name="Тысячи [0]_1.62" xfId="323"/>
    <cellStyle name="Тысячи_1.62" xfId="324"/>
    <cellStyle name="Финансовый 2" xfId="325"/>
    <cellStyle name="Финансовый 2 10" xfId="326"/>
    <cellStyle name="Финансовый 2 11" xfId="327"/>
    <cellStyle name="Финансовый 2 12" xfId="328"/>
    <cellStyle name="Финансовый 2 13" xfId="329"/>
    <cellStyle name="Финансовый 2 14" xfId="330"/>
    <cellStyle name="Финансовый 2 15" xfId="331"/>
    <cellStyle name="Финансовый 2 16" xfId="332"/>
    <cellStyle name="Финансовый 2 17" xfId="333"/>
    <cellStyle name="Финансовый 2 2" xfId="334"/>
    <cellStyle name="Финансовый 2 3" xfId="335"/>
    <cellStyle name="Финансовый 2 4" xfId="336"/>
    <cellStyle name="Финансовый 2 5" xfId="337"/>
    <cellStyle name="Финансовый 2 6" xfId="338"/>
    <cellStyle name="Финансовый 2 7" xfId="339"/>
    <cellStyle name="Финансовый 2 8" xfId="340"/>
    <cellStyle name="Финансовый 2 9" xfId="341"/>
    <cellStyle name="Финансовый 3" xfId="342"/>
    <cellStyle name="Финансовый 3 2" xfId="343"/>
    <cellStyle name="Финансовый 4" xfId="344"/>
    <cellStyle name="Финансовый 4 2" xfId="345"/>
    <cellStyle name="Финансовый 4 3" xfId="346"/>
    <cellStyle name="Финансовый 5" xfId="347"/>
    <cellStyle name="Финансовый 6" xfId="348"/>
    <cellStyle name="Финансовый 7" xfId="349"/>
    <cellStyle name="Хороший 2" xfId="350"/>
    <cellStyle name="Хороший 3" xfId="351"/>
    <cellStyle name="числовой" xfId="352"/>
    <cellStyle name="Ю" xfId="353"/>
    <cellStyle name="Ю-FreeSet_10" xfId="35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5.xml"/><Relationship Id="rId26" Type="http://schemas.openxmlformats.org/officeDocument/2006/relationships/externalLink" Target="externalLinks/externalLink13.xml"/><Relationship Id="rId39" Type="http://schemas.openxmlformats.org/officeDocument/2006/relationships/externalLink" Target="externalLinks/externalLink26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8.xml"/><Relationship Id="rId34" Type="http://schemas.openxmlformats.org/officeDocument/2006/relationships/externalLink" Target="externalLinks/externalLink21.xml"/><Relationship Id="rId42" Type="http://schemas.openxmlformats.org/officeDocument/2006/relationships/externalLink" Target="externalLinks/externalLink29.xml"/><Relationship Id="rId47" Type="http://schemas.openxmlformats.org/officeDocument/2006/relationships/externalLink" Target="externalLinks/externalLink34.xml"/><Relationship Id="rId50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4.xml"/><Relationship Id="rId25" Type="http://schemas.openxmlformats.org/officeDocument/2006/relationships/externalLink" Target="externalLinks/externalLink12.xml"/><Relationship Id="rId33" Type="http://schemas.openxmlformats.org/officeDocument/2006/relationships/externalLink" Target="externalLinks/externalLink20.xml"/><Relationship Id="rId38" Type="http://schemas.openxmlformats.org/officeDocument/2006/relationships/externalLink" Target="externalLinks/externalLink25.xml"/><Relationship Id="rId46" Type="http://schemas.openxmlformats.org/officeDocument/2006/relationships/externalLink" Target="externalLinks/externalLink33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3.xml"/><Relationship Id="rId20" Type="http://schemas.openxmlformats.org/officeDocument/2006/relationships/externalLink" Target="externalLinks/externalLink7.xml"/><Relationship Id="rId29" Type="http://schemas.openxmlformats.org/officeDocument/2006/relationships/externalLink" Target="externalLinks/externalLink16.xml"/><Relationship Id="rId41" Type="http://schemas.openxmlformats.org/officeDocument/2006/relationships/externalLink" Target="externalLinks/externalLink28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11.xml"/><Relationship Id="rId32" Type="http://schemas.openxmlformats.org/officeDocument/2006/relationships/externalLink" Target="externalLinks/externalLink19.xml"/><Relationship Id="rId37" Type="http://schemas.openxmlformats.org/officeDocument/2006/relationships/externalLink" Target="externalLinks/externalLink24.xml"/><Relationship Id="rId40" Type="http://schemas.openxmlformats.org/officeDocument/2006/relationships/externalLink" Target="externalLinks/externalLink27.xml"/><Relationship Id="rId45" Type="http://schemas.openxmlformats.org/officeDocument/2006/relationships/externalLink" Target="externalLinks/externalLink32.xml"/><Relationship Id="rId53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2.xml"/><Relationship Id="rId23" Type="http://schemas.openxmlformats.org/officeDocument/2006/relationships/externalLink" Target="externalLinks/externalLink10.xml"/><Relationship Id="rId28" Type="http://schemas.openxmlformats.org/officeDocument/2006/relationships/externalLink" Target="externalLinks/externalLink15.xml"/><Relationship Id="rId36" Type="http://schemas.openxmlformats.org/officeDocument/2006/relationships/externalLink" Target="externalLinks/externalLink23.xml"/><Relationship Id="rId49" Type="http://schemas.openxmlformats.org/officeDocument/2006/relationships/externalLink" Target="externalLinks/externalLink36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6.xml"/><Relationship Id="rId31" Type="http://schemas.openxmlformats.org/officeDocument/2006/relationships/externalLink" Target="externalLinks/externalLink18.xml"/><Relationship Id="rId44" Type="http://schemas.openxmlformats.org/officeDocument/2006/relationships/externalLink" Target="externalLinks/externalLink31.xml"/><Relationship Id="rId52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Relationship Id="rId22" Type="http://schemas.openxmlformats.org/officeDocument/2006/relationships/externalLink" Target="externalLinks/externalLink9.xml"/><Relationship Id="rId27" Type="http://schemas.openxmlformats.org/officeDocument/2006/relationships/externalLink" Target="externalLinks/externalLink14.xml"/><Relationship Id="rId30" Type="http://schemas.openxmlformats.org/officeDocument/2006/relationships/externalLink" Target="externalLinks/externalLink17.xml"/><Relationship Id="rId35" Type="http://schemas.openxmlformats.org/officeDocument/2006/relationships/externalLink" Target="externalLinks/externalLink22.xml"/><Relationship Id="rId43" Type="http://schemas.openxmlformats.org/officeDocument/2006/relationships/externalLink" Target="externalLinks/externalLink30.xml"/><Relationship Id="rId48" Type="http://schemas.openxmlformats.org/officeDocument/2006/relationships/externalLink" Target="externalLinks/externalLink35.xml"/><Relationship Id="rId8" Type="http://schemas.openxmlformats.org/officeDocument/2006/relationships/worksheet" Target="worksheets/sheet8.xml"/><Relationship Id="rId51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WORK/S2/VICTOR/&#1042;&#1042;&#1055;/PIB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&#1052;&#1086;&#1080;%20&#1076;&#1086;&#1082;&#1091;&#1084;&#1077;&#1085;&#1090;&#1099;/Sergey/&#1055;&#1088;&#1086;&#1075;&#1085;&#1086;&#1079;/&#1056;&#1072;&#1073;&#1086;&#1095;&#1080;&#1077;%20&#1090;&#1072;&#1073;&#1083;&#1080;&#1094;&#1099;/new/zvedena11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Rar$DI00.938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&#1052;&#1086;&#1080;%20&#1076;&#1086;&#1082;&#1091;&#1084;&#1077;&#1085;&#1090;&#1099;\Plan-2006_kons_rabota\Dept\Plan\Exchange\_________________________Plan_ZP\!_&#1055;&#1077;&#1095;&#1072;&#1090;&#1100;\&#1052;&#1058;&#1056;%20&#1074;&#1089;&#1077;%20-%205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&#1052;&#1072;&#1096;&#1073;&#1102;&#1088;&#1086;/Downloads/Ariadna/Sum_pok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OCUME~1\Chirich\LOCALS~1\Temp\Dept\Plan\Exchange\_________________________Plan_ZP\!_&#1055;&#1077;&#1095;&#1072;&#1090;&#1100;\&#1052;&#1058;&#1056;%20&#1074;&#1089;&#1077;%202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&#1052;&#1086;&#1080;%20&#1076;&#1086;&#1082;&#1091;&#1084;&#1077;&#1085;&#1090;&#1099;\Plan-2006_kons_rabota\Dept\Plan\Exchange\_________________________Plan_ZP\!_&#1055;&#1077;&#1095;&#1072;&#1090;&#1100;\&#1052;&#1058;&#1056;%20&#1074;&#1089;&#1077;%20-%205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Dept\Plan\Exchange\_________________________Plan_ZP\!_&#1055;&#1077;&#1095;&#1072;&#1090;&#1100;\&#1052;&#1058;&#1056;%20&#1074;&#1089;&#1077;%202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!_Plan-2006\VAT%20Sevastop\Dept\Plan\Exchange\_________________________Plan_ZP\!_&#1055;&#1077;&#1095;&#1072;&#1090;&#1100;\&#1052;&#1058;&#1056;%20&#1074;&#1089;&#1077;%20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New_monitoring/Monit_xls/M_2002/M_06_02/Monthly/10_October/1Aug2001/GDP/realgdp/LENA/BGVN1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_________________________Plan_ZP\!_&#1055;&#1077;&#1095;&#1072;&#1090;&#1100;\&#1052;&#1058;&#1056;%20&#1074;&#1089;&#1077;%202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redo\work\Dept\Plan\Exchange\_________________________Plan_ZP\!_&#1055;&#1077;&#1095;&#1072;&#1090;&#1100;\&#1052;&#1058;&#1056;%20&#1074;&#1089;&#1077;%20-%205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ept\Plan\Exchange\!_Plan-2006\VAT%20Sevastop\Dept\Plan\Exchange\_________________________Plan_ZP\!_&#1055;&#1077;&#1095;&#1072;&#1090;&#1100;\&#1052;&#1058;&#1056;%20&#1074;&#1089;&#1077;%202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DOCUME~1\VOYTOV~1\LOCALS~1\Temp\Rar$DI00.867\Planning%20System%20Project\consolidation%20hq%20formatted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Dept\Plan\Exchange\_________________________Plan_ZP\!_&#1055;&#1077;&#1095;&#1072;&#1090;&#1100;\&#1052;&#1058;&#1056;%20&#1074;&#1089;&#1077;%202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SUDNIKOVA\Local%20Settings\Temporary%20Internet%20Files\Content.IE5\C5MFSXEF\Subv2006\Rich%20Roz%202006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n\main1\DOCUME~1\Chirich\LOCALS~1\Temp\Dept\Plan\Exchange\_________________________Plan_ZP\!_&#1055;&#1077;&#1095;&#1072;&#1090;&#1100;\&#1052;&#1058;&#1056;%20&#1074;&#1089;&#1077;%202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andreyevskaya\&#1052;&#1086;&#1080;%20&#1076;&#1086;&#1082;&#1091;&#1084;&#1077;&#1085;&#1090;&#1099;\OLGA\&#1056;&#1045;&#1040;&#1051;&#1048;&#1047;&#1040;&#1062;&#1048;&#1071;_2006\2006_REALIZ_&#1058;&#1045;(&#1090;&#1088;&#1072;&#1074;&#1077;&#1085;&#1100;)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S_N_A/1July2001/GDP/realgdp/LENA/BGVN1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Rar$DI00.938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\File1\aaaa\2007%20finplan\DOCUME~1\SINKEV~1\LOCALS~1\Temp\Rar$DI00.781\Dept\Plan\Exchange\_________________________Plan_ZP\!_&#1055;&#1077;&#1095;&#1072;&#1090;&#1100;\&#1052;&#1058;&#1056;%20&#1074;&#1089;&#1077;%20-%205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&#1052;&#1086;&#1080;%20&#1076;&#1086;&#1082;&#1091;&#1084;&#1077;&#1085;&#1090;&#1099;\Plan-2006_kons_rabota\Dept\FinPlan-Economy\Planning%20System%20Project\consolidation%20hq%20formatted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SINKEV~1\LOCALS~1\Temp\Rar$DI00.781\Dept\FinPlan-Economy\Planning%20System%20Project\consolidation%20hq%20formatted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OCUME~1\Chirich\LOCALS~1\Temp\DOCUME~1\VOYTOV~1\LOCALS~1\Temp\Rar$DI00.867\Planning%20System%20Project\consolidation%20hq%20formatted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Dept\FinPlan-Economy\Planning%20System%20Project\consolidation%20hq%20formatted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n\MAIN1\Dept\FinPlan-Economy\Planning%20System%20Project\consolidation%20hq%20formatted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likhachov\Local%20Settings\Temporary%20Internet%20Files\Content.IE5\RY4RBH0P\2006_REALIZ_&#1058;&#1045;(&#1083;&#1102;&#1090;&#1080;&#1081;20%25).xls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&#1052;&#1072;&#1096;&#1073;&#1102;&#1088;&#1086;/Downloads/DOCUME~1/790B~1/LOCALS~1/Temp/7zO44B.tmp/&#1060;&#1110;&#1085;&#1087;&#1083;&#1072;&#1085;%20&#1092;&#1086;&#1088;&#1084;&#1091;&#1083;&#1080;%20&#1054;&#1089;&#1090;&#1072;&#1085;&#1085;&#1110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FinanceUTG\finek2008\&#1043;&#1088;&#1091;&#1076;&#1077;&#1085;&#1100;%20(&#1086;&#1095;&#1080;&#1082;)\DOCUME~1\SINKEV~1\LOCALS~1\Temp\Rar$DI00.781\Dept\Plan\Exchange\_________________________Plan_ZP\!_&#1055;&#1077;&#1095;&#1072;&#1090;&#1100;\&#1052;&#1058;&#1056;%20&#1074;&#1089;&#1077;%20-%205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FinanceUTG\finek2008\&#1043;&#1088;&#1091;&#1076;&#1077;&#1085;&#1100;%20(&#1086;&#1095;&#1080;&#1082;)\DOCUME~1\SINKEV~1\LOCALS~1\Temp\Rar$DI00.781\Dept\FinPlan-Economy\Planning%20System%20Project\consolidation%20hq%20formatted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&#1052;&#1086;&#1080;%20&#1076;&#1086;&#1082;&#1091;&#1084;&#1077;&#1085;&#1090;&#1099;\Plan-2006_kons_rabota\Dept\FinPlan-Economy\Planning%20System%20Project\consolidation%20hq%20formatted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redo\work\Dept\FinPlan-Economy\Planning%20System%20Project\consolidation%20hq%20formatted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DOCUME~1\VOYTOV~1\LOCALS~1\Temp\Rar$DI00.867\Planning%20System%20Project\consolidation%20hq%20formatted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ept\Plan\Exchange\!_Plan-2006\VAT%20Sevastop\Dept\Plan\Exchange\_________________________Plan_ZP\!_&#1055;&#1077;&#1095;&#1072;&#1090;&#1100;\&#1052;&#1058;&#1056;%20&#1074;&#1089;&#1077;%202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GDP"/>
      <sheetName val="Real GDP &amp; Real IP (u)"/>
      <sheetName val="Real GDP &amp; Real IP (e)"/>
      <sheetName val="GDP_gr"/>
      <sheetName val="Светлые"/>
    </sheetNames>
    <sheetDataSet>
      <sheetData sheetId="0"/>
      <sheetData sheetId="1"/>
      <sheetData sheetId="2"/>
      <sheetData sheetId="3"/>
      <sheetData sheetId="4" refreshError="1"/>
    </sheetDataSet>
  </externalBook>
</externalLink>
</file>

<file path=xl/externalLinks/externalLink10.xml><?xml version="1.0" encoding="utf-8"?>
<externalLink xmlns="http://schemas.openxmlformats.org/spreadsheetml/2006/main">
  <externalBook xmlns:r="http://schemas.openxmlformats.org/officeDocument/2006/relationships" r:id="rId1">
    <sheetNames>
      <sheetName val="зведена таб"/>
      <sheetName val="попер_роз"/>
      <sheetName val="попер_роз (4)"/>
      <sheetName val="звед_оптим (2)"/>
      <sheetName val="звед_баз(3)_СА"/>
      <sheetName val="звед_опт(3)_ca"/>
      <sheetName val="звед_баз(4)"/>
      <sheetName val="звед_опт(4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11.xml><?xml version="1.0" encoding="utf-8"?>
<externalLink xmlns="http://schemas.openxmlformats.org/spreadsheetml/2006/main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2.xml><?xml version="1.0" encoding="utf-8"?>
<externalLink xmlns="http://schemas.openxmlformats.org/spreadsheetml/2006/main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13.xml><?xml version="1.0" encoding="utf-8"?>
<externalLink xmlns="http://schemas.openxmlformats.org/spreadsheetml/2006/main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4.xml><?xml version="1.0" encoding="utf-8"?>
<externalLink xmlns="http://schemas.openxmlformats.org/spreadsheetml/2006/main">
  <externalBook xmlns:r="http://schemas.openxmlformats.org/officeDocument/2006/relationships" r:id="rId1">
    <sheetNames>
      <sheetName val="Лист1"/>
      <sheetName val="Ini"/>
      <sheetName val="Ëčńň1"/>
      <sheetName val="Sum_pok"/>
      <sheetName val="#REF!"/>
      <sheetName val="Sum_pok.xls"/>
    </sheetNames>
    <definedNames>
      <definedName name="ShowFil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15.xml><?xml version="1.0" encoding="utf-8"?>
<externalLink xmlns="http://schemas.openxmlformats.org/spreadsheetml/2006/main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externalLinks/externalLink16.xml><?xml version="1.0" encoding="utf-8"?>
<externalLink xmlns="http://schemas.openxmlformats.org/spreadsheetml/2006/main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17.xml><?xml version="1.0" encoding="utf-8"?>
<externalLink xmlns="http://schemas.openxmlformats.org/spreadsheetml/2006/main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8.xml><?xml version="1.0" encoding="utf-8"?>
<externalLink xmlns="http://schemas.openxmlformats.org/spreadsheetml/2006/main">
  <externalBook xmlns:r="http://schemas.openxmlformats.org/officeDocument/2006/relationships" r:id="rId1">
    <sheetNames>
      <sheetName val="МТР Газ України"/>
    </sheetNames>
    <sheetDataSet>
      <sheetData sheetId="0"/>
    </sheetDataSet>
  </externalBook>
</externalLink>
</file>

<file path=xl/externalLinks/externalLink19.xml><?xml version="1.0" encoding="utf-8"?>
<externalLink xmlns="http://schemas.openxmlformats.org/spreadsheetml/2006/main">
  <externalBook xmlns:r="http://schemas.openxmlformats.org/officeDocument/2006/relationships" r:id="rId1">
    <sheetNames>
      <sheetName val="МТР Газ України"/>
    </sheetNames>
    <sheetDataSet>
      <sheetData sheetId="0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1993"/>
    </sheetNames>
    <sheetDataSet>
      <sheetData sheetId="0" refreshError="1">
        <row r="1">
          <cell r="D1" t="str">
            <v>Баланс грошових доходiв i витрат населення Украјни у</v>
          </cell>
          <cell r="K1" t="str">
            <v>GOD</v>
          </cell>
        </row>
        <row r="2">
          <cell r="K2">
            <v>1993</v>
          </cell>
          <cell r="L2" t="str">
            <v>роцi</v>
          </cell>
        </row>
        <row r="3">
          <cell r="N3" t="str">
            <v>(млрд.крб)</v>
          </cell>
        </row>
        <row r="5">
          <cell r="A5" t="str">
            <v>А. ГРОШОВI ДОХОДИ</v>
          </cell>
        </row>
        <row r="6">
          <cell r="A6" t="str">
            <v>1.Заробiтна плата</v>
          </cell>
        </row>
        <row r="7">
          <cell r="A7" t="str">
            <v>2.Оплата працi робiтникiв</v>
          </cell>
        </row>
        <row r="8">
          <cell r="A8" t="str">
            <v xml:space="preserve">  кооперативiв</v>
          </cell>
        </row>
        <row r="9">
          <cell r="A9" t="str">
            <v>3.Доходи робiтникiв та служ-</v>
          </cell>
        </row>
        <row r="10">
          <cell r="A10" t="str">
            <v xml:space="preserve">  бовцiв вiд пiдприїмств та</v>
          </cell>
        </row>
        <row r="11">
          <cell r="A11" t="str">
            <v xml:space="preserve">  органiзацiй крiм зар.плати</v>
          </cell>
        </row>
        <row r="12">
          <cell r="A12" t="str">
            <v xml:space="preserve">4.Грошовi доходи вiд   </v>
          </cell>
        </row>
        <row r="13">
          <cell r="A13" t="str">
            <v xml:space="preserve">  колгоспiв            </v>
          </cell>
        </row>
        <row r="14">
          <cell r="A14" t="str">
            <v>5.Надходження вiд продажу</v>
          </cell>
        </row>
        <row r="15">
          <cell r="A15" t="str">
            <v xml:space="preserve">  продуктiв сiльсьгого госп.</v>
          </cell>
        </row>
        <row r="16">
          <cell r="A16" t="str">
            <v>Всього трудових доходiв</v>
          </cell>
        </row>
        <row r="17">
          <cell r="A17" t="str">
            <v>(рядки 1+2+3+4+5)</v>
          </cell>
        </row>
        <row r="18">
          <cell r="A18" t="str">
            <v>6.Пенсiј, допомоги,стипендiј</v>
          </cell>
        </row>
        <row r="19">
          <cell r="A19" t="str">
            <v xml:space="preserve">  та iншi надходження</v>
          </cell>
        </row>
        <row r="20">
          <cell r="A20" t="str">
            <v xml:space="preserve">     в тому числi:</v>
          </cell>
        </row>
        <row r="21">
          <cell r="A21" t="str">
            <v xml:space="preserve"> пенсiј, допомоги, стипендiј</v>
          </cell>
        </row>
        <row r="22">
          <cell r="A22" t="str">
            <v>Баланс</v>
          </cell>
        </row>
        <row r="23">
          <cell r="A23" t="str">
            <v>Б.ВИТРАТИ ТА ЗАОЩАДЖЕННЯ</v>
          </cell>
        </row>
        <row r="24">
          <cell r="A24" t="str">
            <v>1.Покупка товарiв та оплата</v>
          </cell>
        </row>
        <row r="25">
          <cell r="A25" t="str">
            <v xml:space="preserve">  послуг</v>
          </cell>
        </row>
        <row r="26">
          <cell r="A26" t="str">
            <v xml:space="preserve">    в тому числi:</v>
          </cell>
        </row>
        <row r="27">
          <cell r="A27" t="str">
            <v xml:space="preserve"> покупка товарiв       </v>
          </cell>
        </row>
        <row r="28">
          <cell r="A28" t="str">
            <v xml:space="preserve"> оплата послуг         </v>
          </cell>
        </row>
        <row r="29">
          <cell r="A29" t="str">
            <v>2.Обов'язковi платежi та</v>
          </cell>
        </row>
        <row r="30">
          <cell r="A30" t="str">
            <v xml:space="preserve">  добровiльнi внески</v>
          </cell>
        </row>
        <row r="31">
          <cell r="A31" t="str">
            <v xml:space="preserve">       iз них:</v>
          </cell>
        </row>
        <row r="32">
          <cell r="A32" t="str">
            <v xml:space="preserve"> прибутковий податок з </v>
          </cell>
        </row>
        <row r="33">
          <cell r="A33" t="str">
            <v xml:space="preserve"> населення             </v>
          </cell>
        </row>
        <row r="34">
          <cell r="A34" t="str">
            <v>3.Прирiст вкладiв,придбання</v>
          </cell>
        </row>
        <row r="35">
          <cell r="A35" t="str">
            <v xml:space="preserve">  облiгацiй Державној внутр.</v>
          </cell>
        </row>
        <row r="36">
          <cell r="A36" t="str">
            <v xml:space="preserve">  позики,iнш.цiнних паперiв  </v>
          </cell>
        </row>
        <row r="37">
          <cell r="A37" t="str">
            <v>Всього</v>
          </cell>
        </row>
        <row r="38">
          <cell r="A38" t="str">
            <v xml:space="preserve">В. Перевищення доходiв над </v>
          </cell>
        </row>
        <row r="39">
          <cell r="A39" t="str">
            <v xml:space="preserve">   витратами</v>
          </cell>
        </row>
        <row r="40">
          <cell r="A40" t="str">
            <v>Баланс</v>
          </cell>
        </row>
        <row r="41">
          <cell r="A41" t="str">
            <v>_x000C_</v>
          </cell>
        </row>
        <row r="46">
          <cell r="A46" t="str">
            <v>А. ГРОШОВI ДОХОДИ</v>
          </cell>
        </row>
        <row r="47">
          <cell r="A47" t="str">
            <v>1.Заробiтна плата</v>
          </cell>
        </row>
        <row r="48">
          <cell r="A48" t="str">
            <v>2.Оплата працi робiтникiв</v>
          </cell>
        </row>
        <row r="49">
          <cell r="A49" t="str">
            <v xml:space="preserve">  кооперативiв</v>
          </cell>
        </row>
        <row r="50">
          <cell r="A50" t="str">
            <v>3.Доходи робiтникiв та служ-</v>
          </cell>
        </row>
        <row r="51">
          <cell r="A51" t="str">
            <v xml:space="preserve">  бовцiв вiд пiдприїмств та</v>
          </cell>
        </row>
        <row r="52">
          <cell r="A52" t="str">
            <v xml:space="preserve">  органiзацiй крiм зар.плати</v>
          </cell>
        </row>
        <row r="53">
          <cell r="A53" t="str">
            <v xml:space="preserve">4.Грошовi доходи вiд   </v>
          </cell>
        </row>
        <row r="54">
          <cell r="A54" t="str">
            <v xml:space="preserve">  колгоспiв            </v>
          </cell>
        </row>
        <row r="55">
          <cell r="A55" t="str">
            <v>5.Надходження вiд продажу</v>
          </cell>
        </row>
        <row r="56">
          <cell r="A56" t="str">
            <v xml:space="preserve">  продуктiв сiльсьгого госп.</v>
          </cell>
        </row>
        <row r="57">
          <cell r="A57" t="str">
            <v>Всього трудових доходiв</v>
          </cell>
        </row>
        <row r="58">
          <cell r="A58" t="str">
            <v>(рядки 1+2+3+4+5)</v>
          </cell>
        </row>
        <row r="59">
          <cell r="A59" t="str">
            <v>6.Пенсiј, допомоги,стипендiј</v>
          </cell>
        </row>
        <row r="60">
          <cell r="A60" t="str">
            <v xml:space="preserve">  та iншi надходження</v>
          </cell>
        </row>
        <row r="61">
          <cell r="A61" t="str">
            <v xml:space="preserve">     в тому числi:</v>
          </cell>
        </row>
        <row r="62">
          <cell r="A62" t="str">
            <v xml:space="preserve"> пенсiј, допомоги, стипендiј</v>
          </cell>
        </row>
        <row r="63">
          <cell r="A63" t="str">
            <v>Баланс</v>
          </cell>
        </row>
        <row r="64">
          <cell r="A64" t="str">
            <v>Б.ВИТРАТИ ТА ЗАОЩАДЖЕННЯ</v>
          </cell>
        </row>
        <row r="65">
          <cell r="A65" t="str">
            <v>1.Покупка товарiв та оплата</v>
          </cell>
        </row>
        <row r="66">
          <cell r="A66" t="str">
            <v xml:space="preserve">  послуг</v>
          </cell>
        </row>
        <row r="67">
          <cell r="A67" t="str">
            <v xml:space="preserve">    в тому числi:</v>
          </cell>
        </row>
        <row r="68">
          <cell r="A68" t="str">
            <v xml:space="preserve"> покупка товарiв       </v>
          </cell>
        </row>
        <row r="69">
          <cell r="A69" t="str">
            <v xml:space="preserve"> оплата послуг         </v>
          </cell>
        </row>
        <row r="70">
          <cell r="A70" t="str">
            <v>2.Обов'язковi платежi та</v>
          </cell>
        </row>
        <row r="71">
          <cell r="A71" t="str">
            <v xml:space="preserve">  добровiльнi внески</v>
          </cell>
        </row>
        <row r="72">
          <cell r="A72" t="str">
            <v xml:space="preserve">       iз них:</v>
          </cell>
        </row>
        <row r="73">
          <cell r="A73" t="str">
            <v xml:space="preserve"> прибутковий податок з </v>
          </cell>
        </row>
        <row r="74">
          <cell r="A74" t="str">
            <v xml:space="preserve"> населення             </v>
          </cell>
        </row>
        <row r="75">
          <cell r="A75" t="str">
            <v>3.Прирiст вкладiв,придбання</v>
          </cell>
        </row>
        <row r="76">
          <cell r="A76" t="str">
            <v xml:space="preserve">  облiгацiй Державној внутр.</v>
          </cell>
        </row>
        <row r="77">
          <cell r="A77" t="str">
            <v xml:space="preserve">  позики,iнш.цiнних паперiв  </v>
          </cell>
        </row>
        <row r="78">
          <cell r="A78" t="str">
            <v>Всього</v>
          </cell>
        </row>
        <row r="79">
          <cell r="A79" t="str">
            <v xml:space="preserve">В. Перевищення доходiв над </v>
          </cell>
        </row>
        <row r="80">
          <cell r="A80" t="str">
            <v xml:space="preserve">   витратами</v>
          </cell>
        </row>
        <row r="81">
          <cell r="A81" t="str">
            <v>Баланс</v>
          </cell>
        </row>
        <row r="82">
          <cell r="A82" t="str">
            <v xml:space="preserve">        Довiдково: чисельнiсть населення в</v>
          </cell>
        </row>
        <row r="83">
          <cell r="A83" t="str">
            <v>_x000C_</v>
          </cell>
        </row>
        <row r="88">
          <cell r="A88" t="str">
            <v>А. ГРОШОВI ДОХОДИ</v>
          </cell>
        </row>
        <row r="89">
          <cell r="A89" t="str">
            <v>1.Заробiтна плата</v>
          </cell>
        </row>
        <row r="90">
          <cell r="A90" t="str">
            <v>2.Оплата працi робiтникiв</v>
          </cell>
        </row>
        <row r="91">
          <cell r="A91" t="str">
            <v xml:space="preserve">  кооперативiв</v>
          </cell>
        </row>
        <row r="92">
          <cell r="A92" t="str">
            <v>3.Доходи робiтникiв та служ-</v>
          </cell>
        </row>
        <row r="93">
          <cell r="A93" t="str">
            <v xml:space="preserve">  бовцiв вiд пiдприїмств та</v>
          </cell>
        </row>
        <row r="94">
          <cell r="A94" t="str">
            <v xml:space="preserve">  органiзацiй крiм зар.плати</v>
          </cell>
        </row>
        <row r="95">
          <cell r="A95" t="str">
            <v xml:space="preserve">4.Грошовi доходи вiд   </v>
          </cell>
        </row>
        <row r="96">
          <cell r="A96" t="str">
            <v xml:space="preserve">  колгоспiв            </v>
          </cell>
        </row>
        <row r="97">
          <cell r="A97" t="str">
            <v>5.Надходження вiд продажу</v>
          </cell>
        </row>
        <row r="98">
          <cell r="A98" t="str">
            <v xml:space="preserve">  продуктiв сiльсьгого госп.</v>
          </cell>
        </row>
        <row r="99">
          <cell r="A99" t="str">
            <v>Всього трудових доходiв</v>
          </cell>
        </row>
        <row r="100">
          <cell r="A100" t="str">
            <v>(рядки 1+2+3+4+5)</v>
          </cell>
        </row>
        <row r="101">
          <cell r="A101" t="str">
            <v>6.Пенсiј, допомоги,стипендiј</v>
          </cell>
        </row>
        <row r="102">
          <cell r="A102" t="str">
            <v xml:space="preserve">  та iншi надходження</v>
          </cell>
        </row>
        <row r="103">
          <cell r="A103" t="str">
            <v xml:space="preserve">     в тому числi:</v>
          </cell>
        </row>
        <row r="104">
          <cell r="A104" t="str">
            <v xml:space="preserve"> пенсiј, допомоги, стипендiј</v>
          </cell>
        </row>
        <row r="105">
          <cell r="A105" t="str">
            <v>Баланс</v>
          </cell>
        </row>
        <row r="106">
          <cell r="A106" t="str">
            <v>Б.ВИТРАТИ ТА ЗАОЩАДЖЕННЯ</v>
          </cell>
        </row>
        <row r="107">
          <cell r="A107" t="str">
            <v>1.Покупка товарiв та оплата</v>
          </cell>
        </row>
        <row r="108">
          <cell r="A108" t="str">
            <v xml:space="preserve">  послуг</v>
          </cell>
        </row>
        <row r="109">
          <cell r="A109" t="str">
            <v xml:space="preserve">    в тому числi:</v>
          </cell>
        </row>
        <row r="110">
          <cell r="A110" t="str">
            <v xml:space="preserve"> покупка товарiв       </v>
          </cell>
        </row>
        <row r="111">
          <cell r="A111" t="str">
            <v xml:space="preserve"> оплата послуг         </v>
          </cell>
        </row>
        <row r="112">
          <cell r="A112" t="str">
            <v>2.Обов'язковi платежi та</v>
          </cell>
        </row>
        <row r="113">
          <cell r="A113" t="str">
            <v xml:space="preserve">  добровiльнi внески</v>
          </cell>
        </row>
        <row r="114">
          <cell r="A114" t="str">
            <v xml:space="preserve">       iз них:</v>
          </cell>
        </row>
        <row r="115">
          <cell r="A115" t="str">
            <v xml:space="preserve"> прибутковий податок з </v>
          </cell>
        </row>
        <row r="116">
          <cell r="A116" t="str">
            <v xml:space="preserve"> населення             </v>
          </cell>
        </row>
        <row r="117">
          <cell r="A117" t="str">
            <v>3.Прирiст вкладiв,придбання</v>
          </cell>
        </row>
        <row r="118">
          <cell r="A118" t="str">
            <v xml:space="preserve">  облiгацiй Державној внутр.</v>
          </cell>
        </row>
        <row r="119">
          <cell r="A119" t="str">
            <v xml:space="preserve">  позики,iнш.цiнних паперiв  </v>
          </cell>
        </row>
        <row r="120">
          <cell r="A120" t="str">
            <v>Всього</v>
          </cell>
        </row>
        <row r="121">
          <cell r="A121" t="str">
            <v xml:space="preserve">В. Перевищення доходiв над </v>
          </cell>
        </row>
        <row r="122">
          <cell r="A122" t="str">
            <v xml:space="preserve">   витратами</v>
          </cell>
        </row>
        <row r="123">
          <cell r="A123" t="str">
            <v>Баланс</v>
          </cell>
        </row>
        <row r="124">
          <cell r="A124" t="str">
            <v>_x000C_</v>
          </cell>
        </row>
        <row r="130">
          <cell r="A130" t="str">
            <v>А. ГРОШОВI ДОХОДИ</v>
          </cell>
        </row>
        <row r="131">
          <cell r="A131" t="str">
            <v>1.Заробiтна плата</v>
          </cell>
        </row>
        <row r="132">
          <cell r="A132" t="str">
            <v>2.Оплата працi робiтникiв</v>
          </cell>
        </row>
        <row r="133">
          <cell r="A133" t="str">
            <v xml:space="preserve">  кооперативiв</v>
          </cell>
        </row>
        <row r="134">
          <cell r="A134" t="str">
            <v>3.Доходи робiтникiв та служ-</v>
          </cell>
        </row>
        <row r="135">
          <cell r="A135" t="str">
            <v xml:space="preserve">  бовцiв вiд пiдприїмств та</v>
          </cell>
        </row>
        <row r="136">
          <cell r="A136" t="str">
            <v xml:space="preserve">  органiзацiй крiм зар.плати</v>
          </cell>
        </row>
        <row r="137">
          <cell r="A137" t="str">
            <v xml:space="preserve">4.Грошовi доходи вiд   </v>
          </cell>
        </row>
        <row r="138">
          <cell r="A138" t="str">
            <v xml:space="preserve">  колгоспiв            </v>
          </cell>
        </row>
        <row r="139">
          <cell r="A139" t="str">
            <v>5.Надходження вiд продажу</v>
          </cell>
        </row>
        <row r="140">
          <cell r="A140" t="str">
            <v xml:space="preserve">  продуктiв сiльсьгого госп.</v>
          </cell>
        </row>
        <row r="141">
          <cell r="A141" t="str">
            <v>Всього трудових доходiв</v>
          </cell>
        </row>
        <row r="142">
          <cell r="A142" t="str">
            <v>(рядки 1+2+3+4+5)</v>
          </cell>
        </row>
        <row r="143">
          <cell r="A143" t="str">
            <v>6.Пенсiј, допомоги,стипендiј</v>
          </cell>
        </row>
        <row r="144">
          <cell r="A144" t="str">
            <v xml:space="preserve">  та iншi надходження</v>
          </cell>
        </row>
        <row r="145">
          <cell r="A145" t="str">
            <v xml:space="preserve">     в тому числi:</v>
          </cell>
        </row>
        <row r="146">
          <cell r="A146" t="str">
            <v xml:space="preserve"> пенсiј, допомоги, стипендiј</v>
          </cell>
        </row>
        <row r="147">
          <cell r="A147" t="str">
            <v>Баланс</v>
          </cell>
        </row>
        <row r="148">
          <cell r="A148" t="str">
            <v>Б.ВИТРАТИ ТА ЗАОЩАДЖЕННЯ</v>
          </cell>
        </row>
        <row r="149">
          <cell r="A149" t="str">
            <v>1.Покупка товарiв та оплата</v>
          </cell>
        </row>
        <row r="150">
          <cell r="A150" t="str">
            <v xml:space="preserve">  послуг</v>
          </cell>
        </row>
        <row r="151">
          <cell r="A151" t="str">
            <v xml:space="preserve">    в тому числi:</v>
          </cell>
        </row>
        <row r="152">
          <cell r="A152" t="str">
            <v xml:space="preserve"> покупка товарiв       </v>
          </cell>
        </row>
        <row r="153">
          <cell r="A153" t="str">
            <v xml:space="preserve"> оплата послуг         </v>
          </cell>
        </row>
        <row r="154">
          <cell r="A154" t="str">
            <v>2.Обов'язковi платежi та</v>
          </cell>
        </row>
        <row r="155">
          <cell r="A155" t="str">
            <v xml:space="preserve">  добровiльнi внески</v>
          </cell>
        </row>
        <row r="156">
          <cell r="A156" t="str">
            <v xml:space="preserve">       iз них:</v>
          </cell>
        </row>
        <row r="157">
          <cell r="A157" t="str">
            <v xml:space="preserve"> прибутковий податок з </v>
          </cell>
        </row>
        <row r="158">
          <cell r="A158" t="str">
            <v xml:space="preserve"> населення             </v>
          </cell>
        </row>
        <row r="159">
          <cell r="A159" t="str">
            <v>3.Прирiст вкладiв,придбання</v>
          </cell>
        </row>
        <row r="160">
          <cell r="A160" t="str">
            <v xml:space="preserve">  облiгацiй Державној внутр.</v>
          </cell>
        </row>
        <row r="161">
          <cell r="A161" t="str">
            <v xml:space="preserve">  позики,iнш.цiнних паперiв  </v>
          </cell>
        </row>
        <row r="162">
          <cell r="A162" t="str">
            <v>Всього</v>
          </cell>
        </row>
        <row r="163">
          <cell r="A163" t="str">
            <v xml:space="preserve">В. Перевищення доходiв над </v>
          </cell>
        </row>
        <row r="164">
          <cell r="A164" t="str">
            <v xml:space="preserve">   витратами</v>
          </cell>
        </row>
        <row r="165">
          <cell r="A165" t="str">
            <v>Баланс</v>
          </cell>
        </row>
        <row r="166">
          <cell r="A166" t="str">
            <v>_x000C_</v>
          </cell>
        </row>
      </sheetData>
    </sheetDataSet>
  </externalBook>
</externalLink>
</file>

<file path=xl/externalLinks/externalLink20.xml><?xml version="1.0" encoding="utf-8"?>
<externalLink xmlns="http://schemas.openxmlformats.org/spreadsheetml/2006/main">
  <externalBook xmlns:r="http://schemas.openxmlformats.org/officeDocument/2006/relationships" r:id="rId1">
    <sheetNames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21.xml><?xml version="1.0" encoding="utf-8"?>
<externalLink xmlns="http://schemas.openxmlformats.org/spreadsheetml/2006/main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МТР_Апарат"/>
      <sheetName val="МТР_Газ_України"/>
      <sheetName val="МТР_Укртрансгаз"/>
      <sheetName val="МТР_Укргазвидобування"/>
      <sheetName val="МТР_Укрспецтрансгаз"/>
      <sheetName val="МТР_Чорноморнафтогаз"/>
      <sheetName val="МТР_Укртранснафта"/>
      <sheetName val="МТР_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2.xml><?xml version="1.0" encoding="utf-8"?>
<externalLink xmlns="http://schemas.openxmlformats.org/spreadsheetml/2006/main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externalLinks/externalLink23.xml><?xml version="1.0" encoding="utf-8"?>
<externalLink xmlns="http://schemas.openxmlformats.org/spreadsheetml/2006/main">
  <externalBook xmlns:r="http://schemas.openxmlformats.org/officeDocument/2006/relationships" r:id="rId1">
    <sheetNames>
      <sheetName val="Inform"/>
    </sheetNames>
    <sheetDataSet>
      <sheetData sheetId="0" refreshError="1"/>
    </sheetDataSet>
  </externalBook>
</externalLink>
</file>

<file path=xl/externalLinks/externalLink24.xml><?xml version="1.0" encoding="utf-8"?>
<externalLink xmlns="http://schemas.openxmlformats.org/spreadsheetml/2006/main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externalLinks/externalLink25.xml><?xml version="1.0" encoding="utf-8"?>
<externalLink xmlns="http://schemas.openxmlformats.org/spreadsheetml/2006/main">
  <externalBook xmlns:r="http://schemas.openxmlformats.org/officeDocument/2006/relationships" r:id="rId1">
    <sheetNames>
      <sheetName val="Dotac"/>
      <sheetName val="DodDot"/>
      <sheetName val="Dod ARK"/>
      <sheetName val="Dod Clavutich"/>
      <sheetName val="Svod 3511060"/>
      <sheetName val="Viluch(1-12)"/>
      <sheetName val="Diti "/>
      <sheetName val="TvPalGaz"/>
      <sheetName val="Ener "/>
      <sheetName val="IncsiPilgi (2)"/>
      <sheetName val="GirZakon"/>
      <sheetName val="Govti Vodi"/>
      <sheetName val="Chor Flot"/>
      <sheetName val="Afganci"/>
      <sheetName val="Shidka Dop"/>
      <sheetName val="Likarna"/>
      <sheetName val="Zoiot Pidkova"/>
      <sheetName val="Granti"/>
      <sheetName val="Granti1"/>
      <sheetName val="Vibori"/>
      <sheetName val="Metro"/>
      <sheetName val="Oper Teatr"/>
      <sheetName val="Makeevka"/>
      <sheetName val="Ctix Lixo IvFrank"/>
      <sheetName val="Groshi xodat za dit"/>
      <sheetName val="Ctix Lixo Zakarp"/>
      <sheetName val="Coc GKG Inv"/>
      <sheetName val="Tuzla"/>
      <sheetName val="Zmiinii"/>
      <sheetName val="Ctandarti"/>
      <sheetName val="CocEkon"/>
      <sheetName val="Ictor Zabudova"/>
      <sheetName val="Ict Zab"/>
      <sheetName val="Ukr Kultura"/>
      <sheetName val="Minoboroni"/>
      <sheetName val="Mic Arcenal"/>
      <sheetName val="Inekcini"/>
      <sheetName val="In"/>
      <sheetName val="diti ciroti -2(minmolod)"/>
      <sheetName val="Korek ocvita"/>
      <sheetName val="Tex Dic Ocvita"/>
      <sheetName val="Troleib"/>
      <sheetName val="Utoc.Zaoshadg"/>
      <sheetName val="Metro Cpec Fond"/>
      <sheetName val="Svitov Bank"/>
      <sheetName val="Shidka Dop Cp Fond"/>
      <sheetName val="Gazoprovodi"/>
      <sheetName val="Troleib Cpec Fond"/>
      <sheetName val="Zaporiggya"/>
      <sheetName val="Kremenchuk"/>
      <sheetName val="Pereviz ditey"/>
      <sheetName val="Kom dorigu"/>
      <sheetName val="Chor Fiot Cpec Fond"/>
      <sheetName val="Zaosch"/>
      <sheetName val="kryvRig"/>
      <sheetName val="OSVITA"/>
      <sheetName val="Tar"/>
      <sheetName val="Nar.instr"/>
      <sheetName val="DDot"/>
      <sheetName val="Dsub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>
        <row r="2">
          <cell r="A2" t="str">
            <v>Обсяг помісячного надходження субвенції з державного бюджету до місцевих бюджетів на надання пільг  та житлових субсидій населенню на оплату електроенергії, природного газу, послуг тепло-, водопостачання і водовідведення, квартирної плати, вивезення побут</v>
          </cell>
        </row>
        <row r="5">
          <cell r="A5" t="str">
            <v>Код бюджету</v>
          </cell>
          <cell r="B5" t="str">
            <v>Назва адміністративно-територіальної одиниці</v>
          </cell>
          <cell r="C5" t="str">
            <v>січень</v>
          </cell>
          <cell r="D5" t="str">
            <v>лютий</v>
          </cell>
          <cell r="E5" t="str">
            <v>березень</v>
          </cell>
          <cell r="F5" t="str">
            <v>квітень</v>
          </cell>
          <cell r="G5" t="str">
            <v>травень</v>
          </cell>
        </row>
        <row r="6">
          <cell r="A6" t="str">
            <v>О1100000000</v>
          </cell>
          <cell r="B6" t="str">
            <v>бюджет Автономної Республіки Крим</v>
          </cell>
          <cell r="C6">
            <v>2463.5419999999999</v>
          </cell>
          <cell r="D6">
            <v>5004.6750000000002</v>
          </cell>
          <cell r="E6">
            <v>4874.01</v>
          </cell>
          <cell r="F6">
            <v>6713.2</v>
          </cell>
          <cell r="G6">
            <v>5483.6</v>
          </cell>
        </row>
        <row r="7">
          <cell r="A7" t="str">
            <v>О2100000000</v>
          </cell>
          <cell r="B7" t="str">
            <v>обласний бюджет Вiнницької області</v>
          </cell>
          <cell r="C7">
            <v>5585.9549999999999</v>
          </cell>
          <cell r="D7">
            <v>5130.4480000000003</v>
          </cell>
          <cell r="E7">
            <v>5614.5339999999997</v>
          </cell>
          <cell r="F7">
            <v>7821.4</v>
          </cell>
          <cell r="G7">
            <v>4676.6000000000004</v>
          </cell>
        </row>
        <row r="8">
          <cell r="A8" t="str">
            <v>О3100000000</v>
          </cell>
          <cell r="B8" t="str">
            <v>обласний бюджет Волинської області</v>
          </cell>
          <cell r="C8">
            <v>3419.413</v>
          </cell>
          <cell r="D8">
            <v>4547.1629999999996</v>
          </cell>
          <cell r="E8">
            <v>4267.8410000000003</v>
          </cell>
          <cell r="F8">
            <v>5180.2</v>
          </cell>
          <cell r="G8">
            <v>3258.4</v>
          </cell>
        </row>
        <row r="9">
          <cell r="A9" t="str">
            <v>О4100000000</v>
          </cell>
          <cell r="B9" t="str">
            <v>обласний бюджет Днiпропетровської області</v>
          </cell>
          <cell r="C9">
            <v>8288.7270000000008</v>
          </cell>
          <cell r="D9">
            <v>20991.351999999999</v>
          </cell>
          <cell r="E9">
            <v>16903.654999999999</v>
          </cell>
          <cell r="F9">
            <v>23535.787</v>
          </cell>
          <cell r="G9">
            <v>12935.2</v>
          </cell>
        </row>
        <row r="10">
          <cell r="A10" t="str">
            <v>О5100000000</v>
          </cell>
          <cell r="B10" t="str">
            <v>обласний бюджет Донецької області</v>
          </cell>
          <cell r="C10">
            <v>11729.522000000001</v>
          </cell>
          <cell r="D10">
            <v>19530.755000000001</v>
          </cell>
          <cell r="E10">
            <v>19355.436000000002</v>
          </cell>
          <cell r="F10">
            <v>26008.7</v>
          </cell>
          <cell r="G10">
            <v>15778.6</v>
          </cell>
        </row>
        <row r="11">
          <cell r="A11" t="str">
            <v>О6100000000</v>
          </cell>
          <cell r="B11" t="str">
            <v>обласний бюджет Житомирської області</v>
          </cell>
          <cell r="C11">
            <v>3202.2750000000001</v>
          </cell>
          <cell r="D11">
            <v>6561.0010000000002</v>
          </cell>
          <cell r="E11">
            <v>5316.2150000000001</v>
          </cell>
          <cell r="F11">
            <v>7407.8</v>
          </cell>
          <cell r="G11">
            <v>4605.7</v>
          </cell>
        </row>
        <row r="12">
          <cell r="A12" t="str">
            <v>О7100000000</v>
          </cell>
          <cell r="B12" t="str">
            <v>обласний бюджет Закарпатської області</v>
          </cell>
          <cell r="C12">
            <v>1513.9649999999999</v>
          </cell>
          <cell r="D12">
            <v>1806.577</v>
          </cell>
          <cell r="E12">
            <v>4712.2439999999997</v>
          </cell>
          <cell r="F12">
            <v>4277.8</v>
          </cell>
          <cell r="G12">
            <v>1586.9</v>
          </cell>
        </row>
        <row r="13">
          <cell r="A13" t="str">
            <v>О8100000000</v>
          </cell>
          <cell r="B13" t="str">
            <v>обласний бюджет Запорiзької області</v>
          </cell>
          <cell r="C13">
            <v>3867.2069999999999</v>
          </cell>
          <cell r="D13">
            <v>7903.7089999999998</v>
          </cell>
          <cell r="E13">
            <v>7399.4160000000002</v>
          </cell>
          <cell r="F13">
            <v>9874.5</v>
          </cell>
          <cell r="G13">
            <v>7155.4</v>
          </cell>
        </row>
        <row r="14">
          <cell r="A14" t="str">
            <v>О9100000000</v>
          </cell>
          <cell r="B14" t="str">
            <v>обласний бюджет Iвано-Франкiвської області</v>
          </cell>
          <cell r="C14">
            <v>3578.223</v>
          </cell>
          <cell r="D14">
            <v>5867.2309999999998</v>
          </cell>
          <cell r="E14">
            <v>6297.893</v>
          </cell>
          <cell r="F14">
            <v>9563.7000000000007</v>
          </cell>
          <cell r="G14">
            <v>3616.2</v>
          </cell>
        </row>
        <row r="15">
          <cell r="A15">
            <v>10100000000</v>
          </cell>
          <cell r="B15" t="str">
            <v>обласний бюджет Київської області</v>
          </cell>
          <cell r="C15">
            <v>10302.385</v>
          </cell>
          <cell r="D15">
            <v>16146.352999999999</v>
          </cell>
          <cell r="E15">
            <v>13833.255999999999</v>
          </cell>
          <cell r="F15">
            <v>18290.400000000001</v>
          </cell>
          <cell r="G15">
            <v>7404.9</v>
          </cell>
        </row>
        <row r="16">
          <cell r="A16">
            <v>11100000000</v>
          </cell>
          <cell r="B16" t="str">
            <v>обласний бюджет Кiровоградської області</v>
          </cell>
          <cell r="C16">
            <v>3580.96</v>
          </cell>
          <cell r="D16">
            <v>4993.7330000000002</v>
          </cell>
          <cell r="E16">
            <v>3976.05</v>
          </cell>
          <cell r="F16">
            <v>7419.8</v>
          </cell>
          <cell r="G16">
            <v>5284.3</v>
          </cell>
        </row>
        <row r="17">
          <cell r="A17">
            <v>12100000000</v>
          </cell>
          <cell r="B17" t="str">
            <v>обласний бюджет Луганської області</v>
          </cell>
          <cell r="C17">
            <v>2843.239</v>
          </cell>
          <cell r="D17">
            <v>8978.6</v>
          </cell>
          <cell r="E17">
            <v>6927.87</v>
          </cell>
          <cell r="F17">
            <v>9087.1</v>
          </cell>
          <cell r="G17">
            <v>6148.4</v>
          </cell>
        </row>
        <row r="18">
          <cell r="A18">
            <v>13100000000</v>
          </cell>
          <cell r="B18" t="str">
            <v>обласний бюджет Львiвської області</v>
          </cell>
          <cell r="C18">
            <v>13665.8</v>
          </cell>
          <cell r="D18">
            <v>12546.388000000001</v>
          </cell>
          <cell r="E18">
            <v>13924.588</v>
          </cell>
          <cell r="F18">
            <v>16320</v>
          </cell>
          <cell r="G18">
            <v>5542.7</v>
          </cell>
        </row>
        <row r="19">
          <cell r="A19">
            <v>14100000000</v>
          </cell>
          <cell r="B19" t="str">
            <v>обласний бюджет Миколаївської області</v>
          </cell>
          <cell r="C19">
            <v>1582.5519999999999</v>
          </cell>
          <cell r="D19">
            <v>4228.6229999999996</v>
          </cell>
          <cell r="E19">
            <v>4112.8190000000004</v>
          </cell>
          <cell r="F19">
            <v>5079.6000000000004</v>
          </cell>
          <cell r="G19">
            <v>4261.3</v>
          </cell>
        </row>
        <row r="20">
          <cell r="A20">
            <v>15100000000</v>
          </cell>
          <cell r="B20" t="str">
            <v>обласний бюджет Одеської області</v>
          </cell>
          <cell r="C20">
            <v>3570.1010000000001</v>
          </cell>
          <cell r="D20">
            <v>8569.5969999999998</v>
          </cell>
          <cell r="E20">
            <v>7127.8249999999998</v>
          </cell>
          <cell r="F20">
            <v>11636.5</v>
          </cell>
          <cell r="G20">
            <v>10163.4</v>
          </cell>
        </row>
        <row r="21">
          <cell r="A21">
            <v>16100000000</v>
          </cell>
          <cell r="B21" t="str">
            <v>обласний бюджет Полтавської області</v>
          </cell>
          <cell r="C21">
            <v>5666.1139999999996</v>
          </cell>
          <cell r="D21">
            <v>6422.4319999999998</v>
          </cell>
          <cell r="E21">
            <v>7489.7539999999999</v>
          </cell>
          <cell r="F21">
            <v>15258.1</v>
          </cell>
          <cell r="G21">
            <v>5827</v>
          </cell>
        </row>
        <row r="22">
          <cell r="A22">
            <v>17100000000</v>
          </cell>
          <cell r="B22" t="str">
            <v>обласний бюджет Рiвненської області</v>
          </cell>
          <cell r="C22">
            <v>1969.902</v>
          </cell>
          <cell r="D22">
            <v>3336.444</v>
          </cell>
          <cell r="E22">
            <v>5380.4470000000001</v>
          </cell>
          <cell r="F22">
            <v>5543.9</v>
          </cell>
          <cell r="G22">
            <v>2982.7</v>
          </cell>
        </row>
        <row r="23">
          <cell r="A23">
            <v>18100000000</v>
          </cell>
          <cell r="B23" t="str">
            <v>обласний бюджет Сумської області</v>
          </cell>
          <cell r="C23">
            <v>4169.5280000000002</v>
          </cell>
          <cell r="D23">
            <v>3622.9929999999999</v>
          </cell>
          <cell r="E23">
            <v>7895.424</v>
          </cell>
          <cell r="F23">
            <v>8377.1</v>
          </cell>
          <cell r="G23">
            <v>4032.7</v>
          </cell>
        </row>
        <row r="24">
          <cell r="A24">
            <v>19100000000</v>
          </cell>
          <cell r="B24" t="str">
            <v>обласний бюджет Тернопiльської області</v>
          </cell>
          <cell r="C24">
            <v>3701.9160000000002</v>
          </cell>
          <cell r="D24">
            <v>4896.8559999999998</v>
          </cell>
          <cell r="E24">
            <v>5147.2650000000003</v>
          </cell>
          <cell r="F24">
            <v>6839.9</v>
          </cell>
          <cell r="G24">
            <v>1830.2</v>
          </cell>
        </row>
        <row r="25">
          <cell r="A25">
            <v>20100000000</v>
          </cell>
          <cell r="B25" t="str">
            <v>обласний бюджет Харкiвської області</v>
          </cell>
          <cell r="C25">
            <v>8386.9330000000009</v>
          </cell>
          <cell r="D25">
            <v>11698.075000000001</v>
          </cell>
          <cell r="E25">
            <v>14592.047</v>
          </cell>
          <cell r="F25">
            <v>27208.2</v>
          </cell>
          <cell r="G25">
            <v>13691.3</v>
          </cell>
        </row>
        <row r="26">
          <cell r="A26">
            <v>21100000000</v>
          </cell>
          <cell r="B26" t="str">
            <v>обласний бюджет Херсонської області</v>
          </cell>
          <cell r="C26">
            <v>2200.9679999999998</v>
          </cell>
          <cell r="D26">
            <v>3252.5390000000002</v>
          </cell>
          <cell r="E26">
            <v>3255.58</v>
          </cell>
          <cell r="F26">
            <v>5299.7</v>
          </cell>
          <cell r="G26">
            <v>3272.2</v>
          </cell>
        </row>
        <row r="27">
          <cell r="A27">
            <v>22100000000</v>
          </cell>
          <cell r="B27" t="str">
            <v>обласний бюджет Хмельницької області</v>
          </cell>
          <cell r="C27">
            <v>4049.5320000000002</v>
          </cell>
          <cell r="D27">
            <v>6627.4</v>
          </cell>
          <cell r="E27">
            <v>4533.01</v>
          </cell>
          <cell r="F27">
            <v>8290.9</v>
          </cell>
          <cell r="G27">
            <v>5960.3</v>
          </cell>
        </row>
        <row r="28">
          <cell r="A28">
            <v>23100000000</v>
          </cell>
          <cell r="B28" t="str">
            <v>обласний бюджет Черкаської області</v>
          </cell>
          <cell r="C28">
            <v>5316.2910000000002</v>
          </cell>
          <cell r="D28">
            <v>6217.3370000000004</v>
          </cell>
          <cell r="E28">
            <v>6195.89</v>
          </cell>
          <cell r="F28">
            <v>10165</v>
          </cell>
          <cell r="G28">
            <v>4770.5</v>
          </cell>
        </row>
        <row r="29">
          <cell r="A29">
            <v>24100000000</v>
          </cell>
          <cell r="B29" t="str">
            <v>обласний бюджет Чернiвецької області</v>
          </cell>
          <cell r="C29">
            <v>1761.75</v>
          </cell>
          <cell r="D29">
            <v>2010.7829999999999</v>
          </cell>
          <cell r="E29">
            <v>1999.8030000000001</v>
          </cell>
          <cell r="F29">
            <v>3410.4</v>
          </cell>
          <cell r="G29">
            <v>2092.5</v>
          </cell>
        </row>
        <row r="30">
          <cell r="A30">
            <v>25100000000</v>
          </cell>
          <cell r="B30" t="str">
            <v>обласний бюджет Чернiгiвецької області</v>
          </cell>
          <cell r="C30">
            <v>4501.0339999999997</v>
          </cell>
          <cell r="D30">
            <v>5828.5460000000003</v>
          </cell>
          <cell r="E30">
            <v>5312.768</v>
          </cell>
          <cell r="F30">
            <v>8541</v>
          </cell>
          <cell r="G30">
            <v>4831.6000000000004</v>
          </cell>
        </row>
        <row r="31">
          <cell r="A31">
            <v>26000000000</v>
          </cell>
          <cell r="B31" t="str">
            <v>м.Київ</v>
          </cell>
          <cell r="C31">
            <v>4478.4290000000001</v>
          </cell>
          <cell r="D31">
            <v>7686.2479999999996</v>
          </cell>
          <cell r="E31">
            <v>8581.6080000000002</v>
          </cell>
          <cell r="F31">
            <v>12592.5</v>
          </cell>
          <cell r="G31">
            <v>10211.1</v>
          </cell>
        </row>
        <row r="32">
          <cell r="A32">
            <v>27000000000</v>
          </cell>
          <cell r="B32" t="str">
            <v>м.Севастополь</v>
          </cell>
          <cell r="C32">
            <v>656.43700000000001</v>
          </cell>
          <cell r="D32">
            <v>1870.8869999999999</v>
          </cell>
          <cell r="E32">
            <v>1073.652</v>
          </cell>
          <cell r="F32">
            <v>1527.6130000000001</v>
          </cell>
          <cell r="G32">
            <v>1254.8</v>
          </cell>
        </row>
        <row r="33">
          <cell r="B33" t="str">
            <v xml:space="preserve">Всього </v>
          </cell>
          <cell r="C33">
            <v>126052.70000000001</v>
          </cell>
          <cell r="D33">
            <v>196276.74499999997</v>
          </cell>
          <cell r="E33">
            <v>196100.90000000005</v>
          </cell>
          <cell r="F33">
            <v>281270.80000000005</v>
          </cell>
          <cell r="G33">
            <v>158658.49999999997</v>
          </cell>
        </row>
        <row r="38">
          <cell r="C38">
            <v>126052.7</v>
          </cell>
          <cell r="D38">
            <v>196276.74499999997</v>
          </cell>
          <cell r="E38">
            <v>196100.9</v>
          </cell>
          <cell r="F38">
            <v>281270.8</v>
          </cell>
          <cell r="G38">
            <v>158658.5</v>
          </cell>
        </row>
        <row r="41"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</sheetDataSet>
  </externalBook>
</externalLink>
</file>

<file path=xl/externalLinks/externalLink26.xml><?xml version="1.0" encoding="utf-8"?>
<externalLink xmlns="http://schemas.openxmlformats.org/spreadsheetml/2006/main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externalLinks/externalLink27.xml><?xml version="1.0" encoding="utf-8"?>
<externalLink xmlns="http://schemas.openxmlformats.org/spreadsheetml/2006/main">
  <externalBook xmlns:r="http://schemas.openxmlformats.org/officeDocument/2006/relationships" r:id="rId1">
    <sheetNames>
      <sheetName val="БАЗА  "/>
      <sheetName val="ВАТ"/>
      <sheetName val="ВАТ_фил"/>
      <sheetName val="383,40ч"/>
      <sheetName val="383,40т"/>
      <sheetName val="686,00"/>
      <sheetName val="област"/>
      <sheetName val="Сторно"/>
      <sheetName val="Пряма_труба"/>
      <sheetName val="БАЗА   (2)"/>
      <sheetName val="БАЗА   (3)"/>
      <sheetName val="БАЗА   (5)"/>
      <sheetName val="БАЗА   (4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28.xml><?xml version="1.0" encoding="utf-8"?>
<externalLink xmlns="http://schemas.openxmlformats.org/spreadsheetml/2006/main">
  <externalBook xmlns:r="http://schemas.openxmlformats.org/officeDocument/2006/relationships" r:id="rId1">
    <sheetNames>
      <sheetName val="1993"/>
    </sheetNames>
    <sheetDataSet>
      <sheetData sheetId="0" refreshError="1">
        <row r="1">
          <cell r="D1" t="str">
            <v>Баланс грошових доходiв i витрат населення Украјни у</v>
          </cell>
          <cell r="K1" t="str">
            <v>GOD</v>
          </cell>
        </row>
        <row r="2">
          <cell r="K2">
            <v>1993</v>
          </cell>
          <cell r="L2" t="str">
            <v>роцi</v>
          </cell>
        </row>
        <row r="3">
          <cell r="N3" t="str">
            <v>(млрд.крб)</v>
          </cell>
        </row>
        <row r="5">
          <cell r="A5" t="str">
            <v>А. ГРОШОВI ДОХОДИ</v>
          </cell>
        </row>
        <row r="6">
          <cell r="A6" t="str">
            <v>1.Заробiтна плата</v>
          </cell>
        </row>
        <row r="7">
          <cell r="A7" t="str">
            <v>2.Оплата працi робiтникiв</v>
          </cell>
        </row>
        <row r="8">
          <cell r="A8" t="str">
            <v xml:space="preserve">  кооперативiв</v>
          </cell>
        </row>
        <row r="9">
          <cell r="A9" t="str">
            <v>3.Доходи робiтникiв та служ-</v>
          </cell>
        </row>
        <row r="10">
          <cell r="A10" t="str">
            <v xml:space="preserve">  бовцiв вiд пiдприїмств та</v>
          </cell>
        </row>
        <row r="11">
          <cell r="A11" t="str">
            <v xml:space="preserve">  органiзацiй крiм зар.плати</v>
          </cell>
        </row>
        <row r="12">
          <cell r="A12" t="str">
            <v xml:space="preserve">4.Грошовi доходи вiд   </v>
          </cell>
        </row>
        <row r="13">
          <cell r="A13" t="str">
            <v xml:space="preserve">  колгоспiв            </v>
          </cell>
        </row>
        <row r="14">
          <cell r="A14" t="str">
            <v>5.Надходження вiд продажу</v>
          </cell>
        </row>
        <row r="15">
          <cell r="A15" t="str">
            <v xml:space="preserve">  продуктiв сiльсьгого госп.</v>
          </cell>
        </row>
        <row r="16">
          <cell r="A16" t="str">
            <v>Всього трудових доходiв</v>
          </cell>
        </row>
        <row r="17">
          <cell r="A17" t="str">
            <v>(рядки 1+2+3+4+5)</v>
          </cell>
        </row>
        <row r="18">
          <cell r="A18" t="str">
            <v>6.Пенсiј, допомоги,стипендiј</v>
          </cell>
        </row>
        <row r="19">
          <cell r="A19" t="str">
            <v xml:space="preserve">  та iншi надходження</v>
          </cell>
        </row>
        <row r="20">
          <cell r="A20" t="str">
            <v xml:space="preserve">     в тому числi:</v>
          </cell>
        </row>
        <row r="21">
          <cell r="A21" t="str">
            <v xml:space="preserve"> пенсiј, допомоги, стипендiј</v>
          </cell>
        </row>
        <row r="22">
          <cell r="A22" t="str">
            <v>Баланс</v>
          </cell>
        </row>
        <row r="23">
          <cell r="A23" t="str">
            <v>Б.ВИТРАТИ ТА ЗАОЩАДЖЕННЯ</v>
          </cell>
        </row>
        <row r="24">
          <cell r="A24" t="str">
            <v>1.Покупка товарiв та оплата</v>
          </cell>
        </row>
        <row r="25">
          <cell r="A25" t="str">
            <v xml:space="preserve">  послуг</v>
          </cell>
        </row>
        <row r="26">
          <cell r="A26" t="str">
            <v xml:space="preserve">    в тому числi:</v>
          </cell>
        </row>
        <row r="27">
          <cell r="A27" t="str">
            <v xml:space="preserve"> покупка товарiв       </v>
          </cell>
        </row>
        <row r="28">
          <cell r="A28" t="str">
            <v xml:space="preserve"> оплата послуг         </v>
          </cell>
        </row>
        <row r="29">
          <cell r="A29" t="str">
            <v>2.Обов'язковi платежi та</v>
          </cell>
        </row>
        <row r="30">
          <cell r="A30" t="str">
            <v xml:space="preserve">  добровiльнi внески</v>
          </cell>
        </row>
        <row r="31">
          <cell r="A31" t="str">
            <v xml:space="preserve">       iз них:</v>
          </cell>
        </row>
        <row r="32">
          <cell r="A32" t="str">
            <v xml:space="preserve"> прибутковий податок з </v>
          </cell>
        </row>
        <row r="33">
          <cell r="A33" t="str">
            <v xml:space="preserve"> населення             </v>
          </cell>
        </row>
        <row r="34">
          <cell r="A34" t="str">
            <v>3.Прирiст вкладiв,придбання</v>
          </cell>
        </row>
        <row r="35">
          <cell r="A35" t="str">
            <v xml:space="preserve">  облiгацiй Державној внутр.</v>
          </cell>
        </row>
        <row r="36">
          <cell r="A36" t="str">
            <v xml:space="preserve">  позики,iнш.цiнних паперiв  </v>
          </cell>
        </row>
        <row r="37">
          <cell r="A37" t="str">
            <v>Всього</v>
          </cell>
        </row>
        <row r="38">
          <cell r="A38" t="str">
            <v xml:space="preserve">В. Перевищення доходiв над </v>
          </cell>
        </row>
        <row r="39">
          <cell r="A39" t="str">
            <v xml:space="preserve">   витратами</v>
          </cell>
        </row>
        <row r="40">
          <cell r="A40" t="str">
            <v>Баланс</v>
          </cell>
        </row>
        <row r="41">
          <cell r="A41" t="str">
            <v>_x000C_</v>
          </cell>
        </row>
        <row r="46">
          <cell r="A46" t="str">
            <v>А. ГРОШОВI ДОХОДИ</v>
          </cell>
        </row>
        <row r="47">
          <cell r="A47" t="str">
            <v>1.Заробiтна плата</v>
          </cell>
        </row>
        <row r="48">
          <cell r="A48" t="str">
            <v>2.Оплата працi робiтникiв</v>
          </cell>
        </row>
        <row r="49">
          <cell r="A49" t="str">
            <v xml:space="preserve">  кооперативiв</v>
          </cell>
        </row>
        <row r="50">
          <cell r="A50" t="str">
            <v>3.Доходи робiтникiв та служ-</v>
          </cell>
        </row>
        <row r="51">
          <cell r="A51" t="str">
            <v xml:space="preserve">  бовцiв вiд пiдприїмств та</v>
          </cell>
        </row>
        <row r="52">
          <cell r="A52" t="str">
            <v xml:space="preserve">  органiзацiй крiм зар.плати</v>
          </cell>
        </row>
        <row r="53">
          <cell r="A53" t="str">
            <v xml:space="preserve">4.Грошовi доходи вiд   </v>
          </cell>
        </row>
        <row r="54">
          <cell r="A54" t="str">
            <v xml:space="preserve">  колгоспiв            </v>
          </cell>
        </row>
        <row r="55">
          <cell r="A55" t="str">
            <v>5.Надходження вiд продажу</v>
          </cell>
        </row>
        <row r="56">
          <cell r="A56" t="str">
            <v xml:space="preserve">  продуктiв сiльсьгого госп.</v>
          </cell>
        </row>
        <row r="57">
          <cell r="A57" t="str">
            <v>Всього трудових доходiв</v>
          </cell>
        </row>
        <row r="58">
          <cell r="A58" t="str">
            <v>(рядки 1+2+3+4+5)</v>
          </cell>
        </row>
        <row r="59">
          <cell r="A59" t="str">
            <v>6.Пенсiј, допомоги,стипендiј</v>
          </cell>
        </row>
        <row r="60">
          <cell r="A60" t="str">
            <v xml:space="preserve">  та iншi надходження</v>
          </cell>
        </row>
        <row r="61">
          <cell r="A61" t="str">
            <v xml:space="preserve">     в тому числi:</v>
          </cell>
        </row>
        <row r="62">
          <cell r="A62" t="str">
            <v xml:space="preserve"> пенсiј, допомоги, стипендiј</v>
          </cell>
        </row>
        <row r="63">
          <cell r="A63" t="str">
            <v>Баланс</v>
          </cell>
        </row>
        <row r="64">
          <cell r="A64" t="str">
            <v>Б.ВИТРАТИ ТА ЗАОЩАДЖЕННЯ</v>
          </cell>
        </row>
        <row r="65">
          <cell r="A65" t="str">
            <v>1.Покупка товарiв та оплата</v>
          </cell>
        </row>
        <row r="66">
          <cell r="A66" t="str">
            <v xml:space="preserve">  послуг</v>
          </cell>
        </row>
        <row r="67">
          <cell r="A67" t="str">
            <v xml:space="preserve">    в тому числi:</v>
          </cell>
        </row>
        <row r="68">
          <cell r="A68" t="str">
            <v xml:space="preserve"> покупка товарiв       </v>
          </cell>
        </row>
        <row r="69">
          <cell r="A69" t="str">
            <v xml:space="preserve"> оплата послуг         </v>
          </cell>
        </row>
        <row r="70">
          <cell r="A70" t="str">
            <v>2.Обов'язковi платежi та</v>
          </cell>
        </row>
        <row r="71">
          <cell r="A71" t="str">
            <v xml:space="preserve">  добровiльнi внески</v>
          </cell>
        </row>
        <row r="72">
          <cell r="A72" t="str">
            <v xml:space="preserve">       iз них:</v>
          </cell>
        </row>
        <row r="73">
          <cell r="A73" t="str">
            <v xml:space="preserve"> прибутковий податок з </v>
          </cell>
        </row>
        <row r="74">
          <cell r="A74" t="str">
            <v xml:space="preserve"> населення             </v>
          </cell>
        </row>
        <row r="75">
          <cell r="A75" t="str">
            <v>3.Прирiст вкладiв,придбання</v>
          </cell>
        </row>
        <row r="76">
          <cell r="A76" t="str">
            <v xml:space="preserve">  облiгацiй Державној внутр.</v>
          </cell>
        </row>
        <row r="77">
          <cell r="A77" t="str">
            <v xml:space="preserve">  позики,iнш.цiнних паперiв  </v>
          </cell>
        </row>
        <row r="78">
          <cell r="A78" t="str">
            <v>Всього</v>
          </cell>
        </row>
        <row r="79">
          <cell r="A79" t="str">
            <v xml:space="preserve">В. Перевищення доходiв над </v>
          </cell>
        </row>
        <row r="80">
          <cell r="A80" t="str">
            <v xml:space="preserve">   витратами</v>
          </cell>
        </row>
        <row r="81">
          <cell r="A81" t="str">
            <v>Баланс</v>
          </cell>
        </row>
        <row r="82">
          <cell r="A82" t="str">
            <v xml:space="preserve">        Довiдково: чисельнiсть населення в</v>
          </cell>
        </row>
        <row r="83">
          <cell r="A83" t="str">
            <v>_x000C_</v>
          </cell>
        </row>
        <row r="88">
          <cell r="A88" t="str">
            <v>А. ГРОШОВI ДОХОДИ</v>
          </cell>
        </row>
        <row r="89">
          <cell r="A89" t="str">
            <v>1.Заробiтна плата</v>
          </cell>
        </row>
        <row r="90">
          <cell r="A90" t="str">
            <v>2.Оплата працi робiтникiв</v>
          </cell>
        </row>
        <row r="91">
          <cell r="A91" t="str">
            <v xml:space="preserve">  кооперативiв</v>
          </cell>
        </row>
        <row r="92">
          <cell r="A92" t="str">
            <v>3.Доходи робiтникiв та служ-</v>
          </cell>
        </row>
        <row r="93">
          <cell r="A93" t="str">
            <v xml:space="preserve">  бовцiв вiд пiдприїмств та</v>
          </cell>
        </row>
        <row r="94">
          <cell r="A94" t="str">
            <v xml:space="preserve">  органiзацiй крiм зар.плати</v>
          </cell>
        </row>
        <row r="95">
          <cell r="A95" t="str">
            <v xml:space="preserve">4.Грошовi доходи вiд   </v>
          </cell>
        </row>
        <row r="96">
          <cell r="A96" t="str">
            <v xml:space="preserve">  колгоспiв            </v>
          </cell>
        </row>
        <row r="97">
          <cell r="A97" t="str">
            <v>5.Надходження вiд продажу</v>
          </cell>
        </row>
        <row r="98">
          <cell r="A98" t="str">
            <v xml:space="preserve">  продуктiв сiльсьгого госп.</v>
          </cell>
        </row>
        <row r="99">
          <cell r="A99" t="str">
            <v>Всього трудових доходiв</v>
          </cell>
        </row>
        <row r="100">
          <cell r="A100" t="str">
            <v>(рядки 1+2+3+4+5)</v>
          </cell>
        </row>
        <row r="101">
          <cell r="A101" t="str">
            <v>6.Пенсiј, допомоги,стипендiј</v>
          </cell>
        </row>
        <row r="102">
          <cell r="A102" t="str">
            <v xml:space="preserve">  та iншi надходження</v>
          </cell>
        </row>
        <row r="103">
          <cell r="A103" t="str">
            <v xml:space="preserve">     в тому числi:</v>
          </cell>
        </row>
        <row r="104">
          <cell r="A104" t="str">
            <v xml:space="preserve"> пенсiј, допомоги, стипендiј</v>
          </cell>
        </row>
        <row r="105">
          <cell r="A105" t="str">
            <v>Баланс</v>
          </cell>
        </row>
        <row r="106">
          <cell r="A106" t="str">
            <v>Б.ВИТРАТИ ТА ЗАОЩАДЖЕННЯ</v>
          </cell>
        </row>
        <row r="107">
          <cell r="A107" t="str">
            <v>1.Покупка товарiв та оплата</v>
          </cell>
        </row>
        <row r="108">
          <cell r="A108" t="str">
            <v xml:space="preserve">  послуг</v>
          </cell>
        </row>
        <row r="109">
          <cell r="A109" t="str">
            <v xml:space="preserve">    в тому числi:</v>
          </cell>
        </row>
        <row r="110">
          <cell r="A110" t="str">
            <v xml:space="preserve"> покупка товарiв       </v>
          </cell>
        </row>
        <row r="111">
          <cell r="A111" t="str">
            <v xml:space="preserve"> оплата послуг         </v>
          </cell>
        </row>
        <row r="112">
          <cell r="A112" t="str">
            <v>2.Обов'язковi платежi та</v>
          </cell>
        </row>
        <row r="113">
          <cell r="A113" t="str">
            <v xml:space="preserve">  добровiльнi внески</v>
          </cell>
        </row>
        <row r="114">
          <cell r="A114" t="str">
            <v xml:space="preserve">       iз них:</v>
          </cell>
        </row>
        <row r="115">
          <cell r="A115" t="str">
            <v xml:space="preserve"> прибутковий податок з </v>
          </cell>
        </row>
        <row r="116">
          <cell r="A116" t="str">
            <v xml:space="preserve"> населення             </v>
          </cell>
        </row>
        <row r="117">
          <cell r="A117" t="str">
            <v>3.Прирiст вкладiв,придбання</v>
          </cell>
        </row>
        <row r="118">
          <cell r="A118" t="str">
            <v xml:space="preserve">  облiгацiй Державној внутр.</v>
          </cell>
        </row>
        <row r="119">
          <cell r="A119" t="str">
            <v xml:space="preserve">  позики,iнш.цiнних паперiв  </v>
          </cell>
        </row>
        <row r="120">
          <cell r="A120" t="str">
            <v>Всього</v>
          </cell>
        </row>
        <row r="121">
          <cell r="A121" t="str">
            <v xml:space="preserve">В. Перевищення доходiв над </v>
          </cell>
        </row>
        <row r="122">
          <cell r="A122" t="str">
            <v xml:space="preserve">   витратами</v>
          </cell>
        </row>
        <row r="123">
          <cell r="A123" t="str">
            <v>Баланс</v>
          </cell>
        </row>
        <row r="124">
          <cell r="A124" t="str">
            <v>_x000C_</v>
          </cell>
        </row>
        <row r="130">
          <cell r="A130" t="str">
            <v>А. ГРОШОВI ДОХОДИ</v>
          </cell>
        </row>
        <row r="131">
          <cell r="A131" t="str">
            <v>1.Заробiтна плата</v>
          </cell>
        </row>
        <row r="132">
          <cell r="A132" t="str">
            <v>2.Оплата працi робiтникiв</v>
          </cell>
        </row>
        <row r="133">
          <cell r="A133" t="str">
            <v xml:space="preserve">  кооперативiв</v>
          </cell>
        </row>
        <row r="134">
          <cell r="A134" t="str">
            <v>3.Доходи робiтникiв та служ-</v>
          </cell>
        </row>
        <row r="135">
          <cell r="A135" t="str">
            <v xml:space="preserve">  бовцiв вiд пiдприїмств та</v>
          </cell>
        </row>
        <row r="136">
          <cell r="A136" t="str">
            <v xml:space="preserve">  органiзацiй крiм зар.плати</v>
          </cell>
        </row>
        <row r="137">
          <cell r="A137" t="str">
            <v xml:space="preserve">4.Грошовi доходи вiд   </v>
          </cell>
        </row>
        <row r="138">
          <cell r="A138" t="str">
            <v xml:space="preserve">  колгоспiв            </v>
          </cell>
        </row>
        <row r="139">
          <cell r="A139" t="str">
            <v>5.Надходження вiд продажу</v>
          </cell>
        </row>
        <row r="140">
          <cell r="A140" t="str">
            <v xml:space="preserve">  продуктiв сiльсьгого госп.</v>
          </cell>
        </row>
        <row r="141">
          <cell r="A141" t="str">
            <v>Всього трудових доходiв</v>
          </cell>
        </row>
        <row r="142">
          <cell r="A142" t="str">
            <v>(рядки 1+2+3+4+5)</v>
          </cell>
        </row>
        <row r="143">
          <cell r="A143" t="str">
            <v>6.Пенсiј, допомоги,стипендiј</v>
          </cell>
        </row>
        <row r="144">
          <cell r="A144" t="str">
            <v xml:space="preserve">  та iншi надходження</v>
          </cell>
        </row>
        <row r="145">
          <cell r="A145" t="str">
            <v xml:space="preserve">     в тому числi:</v>
          </cell>
        </row>
        <row r="146">
          <cell r="A146" t="str">
            <v xml:space="preserve"> пенсiј, допомоги, стипендiј</v>
          </cell>
        </row>
        <row r="147">
          <cell r="A147" t="str">
            <v>Баланс</v>
          </cell>
        </row>
        <row r="148">
          <cell r="A148" t="str">
            <v>Б.ВИТРАТИ ТА ЗАОЩАДЖЕННЯ</v>
          </cell>
        </row>
        <row r="149">
          <cell r="A149" t="str">
            <v>1.Покупка товарiв та оплата</v>
          </cell>
        </row>
        <row r="150">
          <cell r="A150" t="str">
            <v xml:space="preserve">  послуг</v>
          </cell>
        </row>
        <row r="151">
          <cell r="A151" t="str">
            <v xml:space="preserve">    в тому числi:</v>
          </cell>
        </row>
        <row r="152">
          <cell r="A152" t="str">
            <v xml:space="preserve"> покупка товарiв       </v>
          </cell>
        </row>
        <row r="153">
          <cell r="A153" t="str">
            <v xml:space="preserve"> оплата послуг         </v>
          </cell>
        </row>
        <row r="154">
          <cell r="A154" t="str">
            <v>2.Обов'язковi платежi та</v>
          </cell>
        </row>
        <row r="155">
          <cell r="A155" t="str">
            <v xml:space="preserve">  добровiльнi внески</v>
          </cell>
        </row>
        <row r="156">
          <cell r="A156" t="str">
            <v xml:space="preserve">       iз них:</v>
          </cell>
        </row>
        <row r="157">
          <cell r="A157" t="str">
            <v xml:space="preserve"> прибутковий податок з </v>
          </cell>
        </row>
        <row r="158">
          <cell r="A158" t="str">
            <v xml:space="preserve"> населення             </v>
          </cell>
        </row>
        <row r="159">
          <cell r="A159" t="str">
            <v>3.Прирiст вкладiв,придбання</v>
          </cell>
        </row>
        <row r="160">
          <cell r="A160" t="str">
            <v xml:space="preserve">  облiгацiй Державној внутр.</v>
          </cell>
        </row>
        <row r="161">
          <cell r="A161" t="str">
            <v xml:space="preserve">  позики,iнш.цiнних паперiв  </v>
          </cell>
        </row>
        <row r="162">
          <cell r="A162" t="str">
            <v>Всього</v>
          </cell>
        </row>
        <row r="163">
          <cell r="A163" t="str">
            <v xml:space="preserve">В. Перевищення доходiв над </v>
          </cell>
        </row>
        <row r="164">
          <cell r="A164" t="str">
            <v xml:space="preserve">   витратами</v>
          </cell>
        </row>
        <row r="165">
          <cell r="A165" t="str">
            <v>Баланс</v>
          </cell>
        </row>
        <row r="166">
          <cell r="A166" t="str">
            <v>_x000C_</v>
          </cell>
        </row>
      </sheetData>
    </sheetDataSet>
  </externalBook>
</externalLink>
</file>

<file path=xl/externalLinks/externalLink29.xml><?xml version="1.0" encoding="utf-8"?>
<externalLink xmlns="http://schemas.openxmlformats.org/spreadsheetml/2006/main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30.xml><?xml version="1.0" encoding="utf-8"?>
<externalLink xmlns="http://schemas.openxmlformats.org/spreadsheetml/2006/main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2">
          <cell r="F2" t="str">
            <v>Компания "Мама"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31.xml><?xml version="1.0" encoding="utf-8"?>
<externalLink xmlns="http://schemas.openxmlformats.org/spreadsheetml/2006/main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6">
          <cell r="E6" t="str">
            <v>31 декабря 2005 года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32.xml><?xml version="1.0" encoding="utf-8"?>
<externalLink xmlns="http://schemas.openxmlformats.org/spreadsheetml/2006/main">
  <externalBook xmlns:r="http://schemas.openxmlformats.org/officeDocument/2006/relationships" r:id="rId1">
    <sheetNames>
      <sheetName val="Inform"/>
    </sheetNames>
    <sheetDataSet>
      <sheetData sheetId="0" refreshError="1"/>
    </sheetDataSet>
  </externalBook>
</externalLink>
</file>

<file path=xl/externalLinks/externalLink33.xml><?xml version="1.0" encoding="utf-8"?>
<externalLink xmlns="http://schemas.openxmlformats.org/spreadsheetml/2006/main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11)423+424"/>
      <sheetName val="Chart_of_accs"/>
    </sheetNames>
    <sheetDataSet>
      <sheetData sheetId="0" refreshError="1"/>
      <sheetData sheetId="1" refreshError="1">
        <row r="2">
          <cell r="G2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34.xml><?xml version="1.0" encoding="utf-8"?>
<externalLink xmlns="http://schemas.openxmlformats.org/spreadsheetml/2006/main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реестр заявок"/>
      <sheetName val="ЗКЛ"/>
      <sheetName val="реестр_заявок"/>
    </sheetNames>
    <sheetDataSet>
      <sheetData sheetId="0" refreshError="1"/>
      <sheetData sheetId="1" refreshError="1">
        <row r="2">
          <cell r="G2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externalLinks/externalLink35.xml><?xml version="1.0" encoding="utf-8"?>
<externalLink xmlns="http://schemas.openxmlformats.org/spreadsheetml/2006/main">
  <externalBook xmlns:r="http://schemas.openxmlformats.org/officeDocument/2006/relationships" r:id="rId1">
    <sheetNames>
      <sheetName val="БАЗА  "/>
      <sheetName val="ВАТ"/>
      <sheetName val="ВАТ_фил"/>
      <sheetName val="210"/>
      <sheetName val="241,5"/>
      <sheetName val="област"/>
      <sheetName val="Сторно"/>
      <sheetName val="Пряма_труба"/>
      <sheetName val="БАЗА   (2)"/>
      <sheetName val="БАЗА   (3)"/>
      <sheetName val="БАЗА   (4)"/>
      <sheetName val="БАЗА   (5)"/>
      <sheetName val="БАЗА   (6)"/>
      <sheetName val="БАЗА   (7)"/>
      <sheetName val="БАЗА   (8)"/>
      <sheetName val="БАЗА   (9)"/>
      <sheetName val="БАЗА   (10)"/>
      <sheetName val="БАЗА   (12)"/>
      <sheetName val="БАЗА   (11)"/>
      <sheetName val="БАЗА   (13)"/>
      <sheetName val="БАЗА   (14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36.xml><?xml version="1.0" encoding="utf-8"?>
<externalLink xmlns="http://schemas.openxmlformats.org/spreadsheetml/2006/main">
  <externalBook xmlns:r="http://schemas.openxmlformats.org/officeDocument/2006/relationships" r:id="rId1">
    <sheetNames>
      <sheetName val="Осн. фін. пок."/>
      <sheetName val="I. Фін результат"/>
      <sheetName val="ІІ. Розр. з бюджетом"/>
      <sheetName val="ІІІ. Рух грош. коштів"/>
      <sheetName val="IV. Кап. інвестиції"/>
      <sheetName val=" V. Коефіцієнти"/>
      <sheetName val="6.1. Інша інфо_1"/>
      <sheetName val="6.2. Інша інфо_2"/>
      <sheetName val="дод1 до поясн Розр ФОП"/>
      <sheetName val="дод2до поясн претенз позов робо"/>
      <sheetName val="дод3 до поясн Відомості про ман"/>
    </sheetNames>
    <sheetDataSet>
      <sheetData sheetId="0" refreshError="1"/>
      <sheetData sheetId="1" refreshError="1"/>
      <sheetData sheetId="2" refreshError="1"/>
      <sheetData sheetId="3" refreshError="1">
        <row r="60">
          <cell r="F60">
            <v>0</v>
          </cell>
        </row>
        <row r="62">
          <cell r="F62">
            <v>0</v>
          </cell>
        </row>
        <row r="63">
          <cell r="F63">
            <v>0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Inform"/>
    </sheetNames>
    <sheetDataSet>
      <sheetData sheetId="0"/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indexed="43"/>
  </sheetPr>
  <dimension ref="A1:H59"/>
  <sheetViews>
    <sheetView view="pageBreakPreview" topLeftCell="A34" zoomScale="75" zoomScaleNormal="75" workbookViewId="0">
      <selection activeCell="A7" sqref="A7:H7"/>
    </sheetView>
  </sheetViews>
  <sheetFormatPr defaultRowHeight="12.75"/>
  <cols>
    <col min="1" max="1" width="54.5703125" customWidth="1"/>
    <col min="2" max="2" width="6" customWidth="1"/>
    <col min="3" max="4" width="14.28515625" customWidth="1"/>
    <col min="5" max="5" width="16.140625" customWidth="1"/>
    <col min="6" max="6" width="14.28515625" customWidth="1"/>
    <col min="7" max="7" width="15.42578125" customWidth="1"/>
    <col min="8" max="8" width="15" customWidth="1"/>
  </cols>
  <sheetData>
    <row r="1" spans="1:8" ht="9.75" customHeight="1">
      <c r="A1" s="335"/>
      <c r="B1" s="335"/>
      <c r="C1" s="2"/>
      <c r="D1" s="2"/>
      <c r="E1" s="2"/>
      <c r="F1" s="2"/>
      <c r="G1" s="2"/>
      <c r="H1" s="2"/>
    </row>
    <row r="2" spans="1:8" ht="30" customHeight="1">
      <c r="A2" s="320" t="s">
        <v>175</v>
      </c>
      <c r="B2" s="320"/>
      <c r="C2" s="320"/>
      <c r="D2" s="320"/>
      <c r="E2" s="320"/>
      <c r="F2" s="320"/>
      <c r="G2" s="320"/>
      <c r="H2" s="320"/>
    </row>
    <row r="3" spans="1:8" ht="24.75" customHeight="1">
      <c r="A3" s="320" t="s">
        <v>176</v>
      </c>
      <c r="B3" s="320"/>
      <c r="C3" s="320"/>
      <c r="D3" s="320"/>
      <c r="E3" s="320"/>
      <c r="F3" s="320"/>
      <c r="G3" s="320"/>
      <c r="H3" s="320"/>
    </row>
    <row r="4" spans="1:8" ht="18.75">
      <c r="A4" s="320" t="s">
        <v>553</v>
      </c>
      <c r="B4" s="320"/>
      <c r="C4" s="320"/>
      <c r="D4" s="320"/>
      <c r="E4" s="320"/>
      <c r="F4" s="320"/>
      <c r="G4" s="320"/>
      <c r="H4" s="320"/>
    </row>
    <row r="5" spans="1:8" ht="14.25">
      <c r="A5" s="337" t="s">
        <v>507</v>
      </c>
      <c r="B5" s="337"/>
      <c r="C5" s="337"/>
      <c r="D5" s="337"/>
      <c r="E5" s="337"/>
      <c r="F5" s="337"/>
      <c r="G5" s="337"/>
      <c r="H5" s="337"/>
    </row>
    <row r="6" spans="1:8" ht="10.5" customHeight="1">
      <c r="A6" s="11"/>
      <c r="B6" s="11"/>
      <c r="C6" s="11"/>
      <c r="D6" s="11"/>
      <c r="E6" s="11"/>
      <c r="F6" s="11"/>
      <c r="G6" s="11"/>
      <c r="H6" s="11"/>
    </row>
    <row r="7" spans="1:8" ht="18.75">
      <c r="A7" s="320" t="s">
        <v>153</v>
      </c>
      <c r="B7" s="320"/>
      <c r="C7" s="320"/>
      <c r="D7" s="320"/>
      <c r="E7" s="320"/>
      <c r="F7" s="320"/>
      <c r="G7" s="320"/>
      <c r="H7" s="320"/>
    </row>
    <row r="8" spans="1:8" ht="10.5" customHeight="1">
      <c r="A8" s="2"/>
      <c r="B8" s="22"/>
      <c r="C8" s="22"/>
      <c r="D8" s="22"/>
      <c r="E8" s="22"/>
      <c r="F8" s="22"/>
      <c r="G8" s="22"/>
      <c r="H8" s="22"/>
    </row>
    <row r="9" spans="1:8" ht="57.75" customHeight="1">
      <c r="A9" s="321" t="s">
        <v>210</v>
      </c>
      <c r="B9" s="322" t="s">
        <v>16</v>
      </c>
      <c r="C9" s="324" t="s">
        <v>499</v>
      </c>
      <c r="D9" s="324"/>
      <c r="E9" s="323" t="s">
        <v>530</v>
      </c>
      <c r="F9" s="323"/>
      <c r="G9" s="323"/>
      <c r="H9" s="323"/>
    </row>
    <row r="10" spans="1:8" ht="75" customHeight="1">
      <c r="A10" s="321"/>
      <c r="B10" s="322"/>
      <c r="C10" s="293" t="s">
        <v>528</v>
      </c>
      <c r="D10" s="308" t="s">
        <v>529</v>
      </c>
      <c r="E10" s="47" t="s">
        <v>194</v>
      </c>
      <c r="F10" s="47" t="s">
        <v>182</v>
      </c>
      <c r="G10" s="47" t="s">
        <v>205</v>
      </c>
      <c r="H10" s="47" t="s">
        <v>206</v>
      </c>
    </row>
    <row r="11" spans="1:8" ht="14.25" customHeight="1">
      <c r="A11" s="92">
        <v>1</v>
      </c>
      <c r="B11" s="90">
        <v>2</v>
      </c>
      <c r="C11" s="92">
        <v>3</v>
      </c>
      <c r="D11" s="92">
        <v>4</v>
      </c>
      <c r="E11" s="92">
        <v>5</v>
      </c>
      <c r="F11" s="90">
        <v>6</v>
      </c>
      <c r="G11" s="92">
        <v>7</v>
      </c>
      <c r="H11" s="90">
        <v>8</v>
      </c>
    </row>
    <row r="12" spans="1:8" ht="34.5" customHeight="1">
      <c r="A12" s="336" t="s">
        <v>85</v>
      </c>
      <c r="B12" s="336"/>
      <c r="C12" s="336"/>
      <c r="D12" s="336"/>
      <c r="E12" s="336"/>
      <c r="F12" s="336"/>
      <c r="G12" s="336"/>
      <c r="H12" s="336"/>
    </row>
    <row r="13" spans="1:8" ht="46.5" customHeight="1">
      <c r="A13" s="59" t="s">
        <v>154</v>
      </c>
      <c r="B13" s="90">
        <f>'1. Фін результат'!B7</f>
        <v>1000</v>
      </c>
      <c r="C13" s="86">
        <v>741</v>
      </c>
      <c r="D13" s="86">
        <f>'1. Фін результат'!D7</f>
        <v>924</v>
      </c>
      <c r="E13" s="86">
        <f>'1. Фін результат'!E7</f>
        <v>381</v>
      </c>
      <c r="F13" s="86">
        <f>'1. Фін результат'!F7</f>
        <v>345</v>
      </c>
      <c r="G13" s="86">
        <f>F13-E13</f>
        <v>-36</v>
      </c>
      <c r="H13" s="87">
        <f>-F13/E13*100</f>
        <v>-90.551181102362193</v>
      </c>
    </row>
    <row r="14" spans="1:8" ht="40.5" customHeight="1">
      <c r="A14" s="59" t="s">
        <v>134</v>
      </c>
      <c r="B14" s="90">
        <f>'1. Фін результат'!B8</f>
        <v>1010</v>
      </c>
      <c r="C14" s="86">
        <f>'1. Фін результат'!C8</f>
        <v>-1960</v>
      </c>
      <c r="D14" s="86">
        <f>'1. Фін результат'!D8</f>
        <v>-2686</v>
      </c>
      <c r="E14" s="86">
        <f>'1. Фін результат'!E8</f>
        <v>-924</v>
      </c>
      <c r="F14" s="86">
        <f>'1. Фін результат'!F8</f>
        <v>-959</v>
      </c>
      <c r="G14" s="86">
        <f t="shared" ref="G14:G25" si="0">F14-E14</f>
        <v>-35</v>
      </c>
      <c r="H14" s="87">
        <f t="shared" ref="H14:H25" si="1">-F14/E14*100</f>
        <v>-103.78787878787878</v>
      </c>
    </row>
    <row r="15" spans="1:8" ht="32.25" customHeight="1">
      <c r="A15" s="60" t="s">
        <v>195</v>
      </c>
      <c r="B15" s="90">
        <f>'1. Фін результат'!B17</f>
        <v>1020</v>
      </c>
      <c r="C15" s="229">
        <f>'1. Фін результат'!C17</f>
        <v>-1219</v>
      </c>
      <c r="D15" s="229">
        <f>'1. Фін результат'!D17</f>
        <v>-1762</v>
      </c>
      <c r="E15" s="229">
        <f>'1. Фін результат'!E17</f>
        <v>-543</v>
      </c>
      <c r="F15" s="229">
        <f>'1. Фін результат'!F17</f>
        <v>-614</v>
      </c>
      <c r="G15" s="229">
        <f t="shared" si="0"/>
        <v>-71</v>
      </c>
      <c r="H15" s="87">
        <f t="shared" si="1"/>
        <v>-113.07550644567219</v>
      </c>
    </row>
    <row r="16" spans="1:8" ht="27.75" customHeight="1">
      <c r="A16" s="59" t="s">
        <v>111</v>
      </c>
      <c r="B16" s="90">
        <f>'1. Фін результат'!B21</f>
        <v>1040</v>
      </c>
      <c r="C16" s="86">
        <f>'1. Фін результат'!C21</f>
        <v>0</v>
      </c>
      <c r="D16" s="86">
        <f>'1. Фін результат'!D21</f>
        <v>0</v>
      </c>
      <c r="E16" s="86">
        <f>'1. Фін результат'!E21</f>
        <v>0</v>
      </c>
      <c r="F16" s="86">
        <f>'1. Фін результат'!F21</f>
        <v>0</v>
      </c>
      <c r="G16" s="86">
        <f t="shared" si="0"/>
        <v>0</v>
      </c>
      <c r="H16" s="87" t="e">
        <f t="shared" si="1"/>
        <v>#DIV/0!</v>
      </c>
    </row>
    <row r="17" spans="1:8" ht="25.5" customHeight="1">
      <c r="A17" s="59" t="s">
        <v>108</v>
      </c>
      <c r="B17" s="90">
        <f>'1. Фін результат'!B44</f>
        <v>1070</v>
      </c>
      <c r="C17" s="86">
        <f>'1. Фін результат'!C44</f>
        <v>0</v>
      </c>
      <c r="D17" s="86">
        <f>'1. Фін результат'!D44</f>
        <v>0</v>
      </c>
      <c r="E17" s="86">
        <f>'1. Фін результат'!E44</f>
        <v>0</v>
      </c>
      <c r="F17" s="86">
        <f>'1. Фін результат'!F44</f>
        <v>0</v>
      </c>
      <c r="G17" s="86">
        <f t="shared" si="0"/>
        <v>0</v>
      </c>
      <c r="H17" s="87" t="e">
        <f t="shared" si="1"/>
        <v>#DIV/0!</v>
      </c>
    </row>
    <row r="18" spans="1:8" ht="26.25" customHeight="1">
      <c r="A18" s="59" t="s">
        <v>112</v>
      </c>
      <c r="B18" s="90">
        <f>'1. Фін результат'!B75</f>
        <v>1300</v>
      </c>
      <c r="C18" s="86">
        <f>'1. Фін результат'!C75</f>
        <v>0</v>
      </c>
      <c r="D18" s="86">
        <f>'1. Фін результат'!D75</f>
        <v>0</v>
      </c>
      <c r="E18" s="86">
        <f>'1. Фін результат'!E75</f>
        <v>0</v>
      </c>
      <c r="F18" s="86">
        <f>'1. Фін результат'!F75</f>
        <v>0</v>
      </c>
      <c r="G18" s="86">
        <f t="shared" si="0"/>
        <v>0</v>
      </c>
      <c r="H18" s="87" t="e">
        <f t="shared" si="1"/>
        <v>#DIV/0!</v>
      </c>
    </row>
    <row r="19" spans="1:8" ht="47.25" customHeight="1">
      <c r="A19" s="9" t="s">
        <v>2</v>
      </c>
      <c r="B19" s="90">
        <f>'1. Фін результат'!B58</f>
        <v>1100</v>
      </c>
      <c r="C19" s="229">
        <f>'1. Фін результат'!C58</f>
        <v>-1219</v>
      </c>
      <c r="D19" s="229">
        <f>'1. Фін результат'!D58</f>
        <v>-1762</v>
      </c>
      <c r="E19" s="229">
        <f>'1. Фін результат'!E58</f>
        <v>-543</v>
      </c>
      <c r="F19" s="229">
        <f>'1. Фін результат'!F58</f>
        <v>-614</v>
      </c>
      <c r="G19" s="229">
        <f t="shared" si="0"/>
        <v>-71</v>
      </c>
      <c r="H19" s="87">
        <f t="shared" si="1"/>
        <v>-113.07550644567219</v>
      </c>
    </row>
    <row r="20" spans="1:8" ht="43.5" customHeight="1">
      <c r="A20" s="62" t="s">
        <v>113</v>
      </c>
      <c r="B20" s="90">
        <f>'1. Фін результат'!B76</f>
        <v>1310</v>
      </c>
      <c r="C20" s="86">
        <f>'1. Фін результат'!C76</f>
        <v>1200</v>
      </c>
      <c r="D20" s="86">
        <f>'1. Фін результат'!D76</f>
        <v>0</v>
      </c>
      <c r="E20" s="86">
        <f>'1. Фін результат'!E76</f>
        <v>0</v>
      </c>
      <c r="F20" s="86">
        <f>'1. Фін результат'!F76</f>
        <v>0</v>
      </c>
      <c r="G20" s="86">
        <f t="shared" si="0"/>
        <v>0</v>
      </c>
      <c r="H20" s="87" t="e">
        <f t="shared" si="1"/>
        <v>#DIV/0!</v>
      </c>
    </row>
    <row r="21" spans="1:8" ht="30.75" customHeight="1">
      <c r="A21" s="59" t="s">
        <v>171</v>
      </c>
      <c r="B21" s="90">
        <f>'1. Фін результат'!B77</f>
        <v>1320</v>
      </c>
      <c r="C21" s="86">
        <f>'1. Фін результат'!C77</f>
        <v>0</v>
      </c>
      <c r="D21" s="86">
        <f>'1. Фін результат'!D77</f>
        <v>1700</v>
      </c>
      <c r="E21" s="86">
        <f>'1. Фін результат'!E77</f>
        <v>550</v>
      </c>
      <c r="F21" s="86">
        <f>'1. Фін результат'!F77</f>
        <v>522</v>
      </c>
      <c r="G21" s="86">
        <f t="shared" si="0"/>
        <v>-28</v>
      </c>
      <c r="H21" s="87">
        <f t="shared" si="1"/>
        <v>-94.909090909090907</v>
      </c>
    </row>
    <row r="22" spans="1:8" ht="29.25" customHeight="1">
      <c r="A22" s="61" t="s">
        <v>84</v>
      </c>
      <c r="B22" s="90">
        <f>'1. Фін результат'!B67</f>
        <v>1170</v>
      </c>
      <c r="C22" s="229">
        <f>'1. Фін результат'!C67</f>
        <v>-19</v>
      </c>
      <c r="D22" s="229">
        <f>'1. Фін результат'!D67</f>
        <v>-62</v>
      </c>
      <c r="E22" s="229">
        <f>'1. Фін результат'!E67</f>
        <v>7</v>
      </c>
      <c r="F22" s="229">
        <f>'1. Фін результат'!F67</f>
        <v>-92</v>
      </c>
      <c r="G22" s="229">
        <f t="shared" si="0"/>
        <v>-99</v>
      </c>
      <c r="H22" s="87">
        <f t="shared" si="1"/>
        <v>1314.2857142857142</v>
      </c>
    </row>
    <row r="23" spans="1:8" ht="31.5" customHeight="1">
      <c r="A23" s="7" t="s">
        <v>109</v>
      </c>
      <c r="B23" s="90">
        <f>'1. Фін результат'!B68</f>
        <v>1180</v>
      </c>
      <c r="C23" s="86">
        <f>'1. Фін результат'!C68</f>
        <v>0</v>
      </c>
      <c r="D23" s="86">
        <f>'1. Фін результат'!D68</f>
        <v>0</v>
      </c>
      <c r="E23" s="86">
        <f>'1. Фін результат'!E68</f>
        <v>0</v>
      </c>
      <c r="F23" s="86">
        <f>'1. Фін результат'!F68</f>
        <v>0</v>
      </c>
      <c r="G23" s="86">
        <f t="shared" si="0"/>
        <v>0</v>
      </c>
      <c r="H23" s="87" t="e">
        <f t="shared" si="1"/>
        <v>#DIV/0!</v>
      </c>
    </row>
    <row r="24" spans="1:8" ht="30.75" customHeight="1">
      <c r="A24" s="9" t="s">
        <v>168</v>
      </c>
      <c r="B24" s="90">
        <f>'1. Фін результат'!B70</f>
        <v>1200</v>
      </c>
      <c r="C24" s="229">
        <f>'1. Фін результат'!C70</f>
        <v>-19</v>
      </c>
      <c r="D24" s="229">
        <f>'1. Фін результат'!D70</f>
        <v>-62</v>
      </c>
      <c r="E24" s="229">
        <f>'1. Фін результат'!E70</f>
        <v>7</v>
      </c>
      <c r="F24" s="229">
        <f>'1. Фін результат'!F70</f>
        <v>-92</v>
      </c>
      <c r="G24" s="229">
        <f t="shared" si="0"/>
        <v>-99</v>
      </c>
      <c r="H24" s="87">
        <f t="shared" si="1"/>
        <v>1314.2857142857142</v>
      </c>
    </row>
    <row r="25" spans="1:8" ht="30.75" customHeight="1">
      <c r="A25" s="62" t="s">
        <v>169</v>
      </c>
      <c r="B25" s="90">
        <v>5010</v>
      </c>
      <c r="C25" s="86">
        <f>' V. Коефіцієнти'!D8</f>
        <v>6.9000000000000006E-2</v>
      </c>
      <c r="D25" s="86">
        <f>' V. Коефіцієнти'!E8</f>
        <v>0.5</v>
      </c>
      <c r="E25" s="86">
        <f>' V. Коефіцієнти'!G8</f>
        <v>0</v>
      </c>
      <c r="F25" s="86">
        <f>' V. Коефіцієнти'!H8</f>
        <v>0</v>
      </c>
      <c r="G25" s="86">
        <f t="shared" si="0"/>
        <v>0</v>
      </c>
      <c r="H25" s="87" t="e">
        <f t="shared" si="1"/>
        <v>#DIV/0!</v>
      </c>
    </row>
    <row r="26" spans="1:8" ht="0.75" hidden="1" customHeight="1">
      <c r="A26" s="74"/>
      <c r="B26" s="75"/>
      <c r="C26" s="76"/>
      <c r="D26" s="76"/>
      <c r="E26" s="76"/>
      <c r="F26" s="328" t="s">
        <v>177</v>
      </c>
      <c r="G26" s="328"/>
      <c r="H26" s="329"/>
    </row>
    <row r="27" spans="1:8" ht="30" customHeight="1">
      <c r="A27" s="325" t="s">
        <v>122</v>
      </c>
      <c r="B27" s="326"/>
      <c r="C27" s="326"/>
      <c r="D27" s="326"/>
      <c r="E27" s="326"/>
      <c r="F27" s="326"/>
      <c r="G27" s="326"/>
      <c r="H27" s="327"/>
    </row>
    <row r="28" spans="1:8" ht="39.75" customHeight="1">
      <c r="A28" s="62" t="s">
        <v>196</v>
      </c>
      <c r="B28" s="90">
        <f>'ІІ. Розр. з бюджетом'!B16</f>
        <v>2100</v>
      </c>
      <c r="C28" s="86">
        <f>'ІІ. Розр. з бюджетом'!C16</f>
        <v>0</v>
      </c>
      <c r="D28" s="86">
        <f>'ІІ. Розр. з бюджетом'!D16</f>
        <v>0</v>
      </c>
      <c r="E28" s="86">
        <f>'ІІ. Розр. з бюджетом'!E16</f>
        <v>0</v>
      </c>
      <c r="F28" s="86">
        <f>'ІІ. Розр. з бюджетом'!F16</f>
        <v>0</v>
      </c>
      <c r="G28" s="86">
        <f t="shared" ref="G28:G33" si="2">F28-E28</f>
        <v>0</v>
      </c>
      <c r="H28" s="87" t="e">
        <f t="shared" ref="H28:H33" si="3">F28/E28*100</f>
        <v>#DIV/0!</v>
      </c>
    </row>
    <row r="29" spans="1:8" ht="31.5" customHeight="1">
      <c r="A29" s="36" t="s">
        <v>121</v>
      </c>
      <c r="B29" s="90">
        <f>'ІІ. Розр. з бюджетом'!B17</f>
        <v>2110</v>
      </c>
      <c r="C29" s="86">
        <f>'ІІ. Розр. з бюджетом'!C17</f>
        <v>0</v>
      </c>
      <c r="D29" s="86">
        <f>'ІІ. Розр. з бюджетом'!D17</f>
        <v>0</v>
      </c>
      <c r="E29" s="86">
        <f>'ІІ. Розр. з бюджетом'!E17</f>
        <v>2</v>
      </c>
      <c r="F29" s="86">
        <f>'ІІ. Розр. з бюджетом'!F17</f>
        <v>0</v>
      </c>
      <c r="G29" s="86">
        <f t="shared" si="2"/>
        <v>-2</v>
      </c>
      <c r="H29" s="87">
        <f t="shared" si="3"/>
        <v>0</v>
      </c>
    </row>
    <row r="30" spans="1:8" ht="46.5" customHeight="1">
      <c r="A30" s="36" t="s">
        <v>282</v>
      </c>
      <c r="B30" s="90" t="s">
        <v>235</v>
      </c>
      <c r="C30" s="86">
        <f>SUM('ІІ. Розр. з бюджетом'!C18,'ІІ. Розр. з бюджетом'!C19)</f>
        <v>388</v>
      </c>
      <c r="D30" s="86">
        <f>SUM('ІІ. Розр. з бюджетом'!D18,'ІІ. Розр. з бюджетом'!D19)</f>
        <v>154</v>
      </c>
      <c r="E30" s="86">
        <f>SUM('ІІ. Розр. з бюджетом'!E18,'ІІ. Розр. з бюджетом'!E19)</f>
        <v>15</v>
      </c>
      <c r="F30" s="86">
        <f>SUM('ІІ. Розр. з бюджетом'!F18,'ІІ. Розр. з бюджетом'!F19)</f>
        <v>47</v>
      </c>
      <c r="G30" s="86">
        <f t="shared" si="2"/>
        <v>32</v>
      </c>
      <c r="H30" s="87">
        <f t="shared" si="3"/>
        <v>313.33333333333331</v>
      </c>
    </row>
    <row r="31" spans="1:8" ht="53.25" customHeight="1">
      <c r="A31" s="62" t="s">
        <v>264</v>
      </c>
      <c r="B31" s="90">
        <f>'ІІ. Розр. з бюджетом'!B20</f>
        <v>2140</v>
      </c>
      <c r="C31" s="86">
        <f>'ІІ. Розр. з бюджетом'!C20</f>
        <v>92</v>
      </c>
      <c r="D31" s="86">
        <f>'ІІ. Розр. з бюджетом'!D20</f>
        <v>133</v>
      </c>
      <c r="E31" s="86">
        <f>'ІІ. Розр. з бюджетом'!E20</f>
        <v>45</v>
      </c>
      <c r="F31" s="86">
        <f>'ІІ. Розр. з бюджетом'!F20</f>
        <v>37</v>
      </c>
      <c r="G31" s="86">
        <f t="shared" si="2"/>
        <v>-8</v>
      </c>
      <c r="H31" s="87">
        <f t="shared" si="3"/>
        <v>82.222222222222214</v>
      </c>
    </row>
    <row r="32" spans="1:8" ht="39" customHeight="1">
      <c r="A32" s="62" t="s">
        <v>76</v>
      </c>
      <c r="B32" s="90">
        <f>'ІІ. Розр. з бюджетом'!B30</f>
        <v>2150</v>
      </c>
      <c r="C32" s="86">
        <f>'ІІ. Розр. з бюджетом'!C30</f>
        <v>104</v>
      </c>
      <c r="D32" s="86">
        <f>'ІІ. Розр. з бюджетом'!D30</f>
        <v>117</v>
      </c>
      <c r="E32" s="86">
        <f>'ІІ. Розр. з бюджетом'!E30</f>
        <v>49</v>
      </c>
      <c r="F32" s="86">
        <f>'ІІ. Розр. з бюджетом'!F30</f>
        <v>34</v>
      </c>
      <c r="G32" s="86">
        <f t="shared" si="2"/>
        <v>-15</v>
      </c>
      <c r="H32" s="87">
        <f t="shared" si="3"/>
        <v>69.387755102040813</v>
      </c>
    </row>
    <row r="33" spans="1:8" ht="30" customHeight="1">
      <c r="A33" s="61" t="s">
        <v>197</v>
      </c>
      <c r="B33" s="90">
        <f>'ІІ. Розр. з бюджетом'!B31</f>
        <v>2200</v>
      </c>
      <c r="C33" s="229">
        <f>'ІІ. Розр. з бюджетом'!C31</f>
        <v>584</v>
      </c>
      <c r="D33" s="229">
        <f>'ІІ. Розр. з бюджетом'!D31</f>
        <v>404</v>
      </c>
      <c r="E33" s="229">
        <f>'ІІ. Розр. з бюджетом'!E31</f>
        <v>111</v>
      </c>
      <c r="F33" s="229">
        <f>'ІІ. Розр. з бюджетом'!F31</f>
        <v>118</v>
      </c>
      <c r="G33" s="229">
        <f t="shared" si="2"/>
        <v>7</v>
      </c>
      <c r="H33" s="87">
        <f t="shared" si="3"/>
        <v>106.30630630630631</v>
      </c>
    </row>
    <row r="34" spans="1:8" ht="33" customHeight="1">
      <c r="A34" s="325" t="s">
        <v>120</v>
      </c>
      <c r="B34" s="326"/>
      <c r="C34" s="326"/>
      <c r="D34" s="326"/>
      <c r="E34" s="326"/>
      <c r="F34" s="326"/>
      <c r="G34" s="326"/>
      <c r="H34" s="327"/>
    </row>
    <row r="35" spans="1:8" ht="33.75" customHeight="1">
      <c r="A35" s="7" t="s">
        <v>114</v>
      </c>
      <c r="B35" s="92">
        <v>3600</v>
      </c>
      <c r="C35" s="86">
        <f>'ІІІ. Рух грош. коштів'!C70</f>
        <v>54</v>
      </c>
      <c r="D35" s="86">
        <f>'ІІІ. Рух грош. коштів'!D70</f>
        <v>139</v>
      </c>
      <c r="E35" s="86">
        <f>'ІІІ. Рух грош. коштів'!E70</f>
        <v>98</v>
      </c>
      <c r="F35" s="86">
        <f>'ІІІ. Рух грош. коштів'!F70</f>
        <v>111</v>
      </c>
      <c r="G35" s="86">
        <f>'[36]ІІІ. Рух грош. коштів'!F60</f>
        <v>0</v>
      </c>
      <c r="H35" s="87">
        <f>F35/E35*100</f>
        <v>113.26530612244898</v>
      </c>
    </row>
    <row r="36" spans="1:8" ht="27.75" customHeight="1">
      <c r="A36" s="7" t="s">
        <v>394</v>
      </c>
      <c r="B36" s="92">
        <v>3620</v>
      </c>
      <c r="C36" s="86">
        <f>'ІІІ. Рух грош. коштів'!C72</f>
        <v>139</v>
      </c>
      <c r="D36" s="86">
        <f>'ІІІ. Рух грош. коштів'!D72</f>
        <v>164</v>
      </c>
      <c r="E36" s="86">
        <f>'ІІІ. Рух грош. коштів'!E72</f>
        <v>158</v>
      </c>
      <c r="F36" s="86">
        <f>'ІІІ. Рух грош. коштів'!F72</f>
        <v>164</v>
      </c>
      <c r="G36" s="86">
        <f>'[36]ІІІ. Рух грош. коштів'!F62</f>
        <v>0</v>
      </c>
      <c r="H36" s="87">
        <f>F36/E36*100</f>
        <v>103.79746835443038</v>
      </c>
    </row>
    <row r="37" spans="1:8" ht="30.75" customHeight="1">
      <c r="A37" s="9" t="s">
        <v>31</v>
      </c>
      <c r="B37" s="92">
        <v>3630</v>
      </c>
      <c r="C37" s="229">
        <f>'ІІІ. Рух грош. коштів'!C73</f>
        <v>-19</v>
      </c>
      <c r="D37" s="229">
        <f>'ІІІ. Рух грош. коштів'!D73</f>
        <v>25</v>
      </c>
      <c r="E37" s="229">
        <f>'ІІІ. Рух грош. коштів'!E73</f>
        <v>60</v>
      </c>
      <c r="F37" s="229">
        <f>'ІІІ. Рух грош. коштів'!F73</f>
        <v>53</v>
      </c>
      <c r="G37" s="229">
        <f>'[36]ІІІ. Рух грош. коштів'!F63</f>
        <v>0</v>
      </c>
      <c r="H37" s="87">
        <f>F37/E37*100</f>
        <v>88.333333333333329</v>
      </c>
    </row>
    <row r="38" spans="1:8" ht="33" customHeight="1">
      <c r="A38" s="332" t="s">
        <v>159</v>
      </c>
      <c r="B38" s="333"/>
      <c r="C38" s="333"/>
      <c r="D38" s="333"/>
      <c r="E38" s="333"/>
      <c r="F38" s="333"/>
      <c r="G38" s="333"/>
      <c r="H38" s="333"/>
    </row>
    <row r="39" spans="1:8" ht="27.75" customHeight="1">
      <c r="A39" s="62" t="s">
        <v>158</v>
      </c>
      <c r="B39" s="92">
        <f>'IV. Кап. інвестиції'!B8</f>
        <v>4000</v>
      </c>
      <c r="C39" s="86">
        <f>'IV. Кап. інвестиції'!C8</f>
        <v>0</v>
      </c>
      <c r="D39" s="86">
        <f>'IV. Кап. інвестиції'!D8</f>
        <v>0</v>
      </c>
      <c r="E39" s="86">
        <f>'IV. Кап. інвестиції'!E8</f>
        <v>0</v>
      </c>
      <c r="F39" s="86">
        <f>'IV. Кап. інвестиції'!F8</f>
        <v>0</v>
      </c>
      <c r="G39" s="86">
        <f>F39-E39</f>
        <v>0</v>
      </c>
      <c r="H39" s="87" t="e">
        <f>F39/E39*100</f>
        <v>#DIV/0!</v>
      </c>
    </row>
    <row r="40" spans="1:8" ht="27" customHeight="1">
      <c r="A40" s="334" t="s">
        <v>162</v>
      </c>
      <c r="B40" s="334"/>
      <c r="C40" s="334"/>
      <c r="D40" s="334"/>
      <c r="E40" s="334"/>
      <c r="F40" s="334"/>
      <c r="G40" s="334"/>
      <c r="H40" s="334"/>
    </row>
    <row r="41" spans="1:8" ht="26.25" customHeight="1">
      <c r="A41" s="62" t="s">
        <v>132</v>
      </c>
      <c r="B41" s="92">
        <v>5000</v>
      </c>
      <c r="C41" s="86">
        <f>' V. Коефіцієнти'!D9</f>
        <v>0</v>
      </c>
      <c r="D41" s="86">
        <f>' V. Коефіцієнти'!E9</f>
        <v>0</v>
      </c>
      <c r="E41" s="86">
        <f>' V. Коефіцієнти'!G9</f>
        <v>0</v>
      </c>
      <c r="F41" s="86">
        <f>' V. Коефіцієнти'!H9</f>
        <v>0</v>
      </c>
      <c r="G41" s="86">
        <f>F41-E41</f>
        <v>0</v>
      </c>
      <c r="H41" s="87" t="e">
        <f>F41/E41*100</f>
        <v>#DIV/0!</v>
      </c>
    </row>
    <row r="42" spans="1:8" ht="25.5" customHeight="1">
      <c r="A42" s="62" t="s">
        <v>170</v>
      </c>
      <c r="B42" s="92">
        <v>5100</v>
      </c>
      <c r="C42" s="86"/>
      <c r="D42" s="86"/>
      <c r="E42" s="86"/>
      <c r="F42" s="86"/>
      <c r="G42" s="86"/>
      <c r="H42" s="87" t="e">
        <f>F42/E42*100</f>
        <v>#DIV/0!</v>
      </c>
    </row>
    <row r="43" spans="1:8" ht="26.25" customHeight="1">
      <c r="A43" s="230" t="s">
        <v>393</v>
      </c>
      <c r="B43" s="155">
        <v>5120</v>
      </c>
      <c r="C43" s="86"/>
      <c r="D43" s="86"/>
      <c r="E43" s="86"/>
      <c r="F43" s="86"/>
      <c r="G43" s="86"/>
      <c r="H43" s="87" t="e">
        <f>F43/E43*100</f>
        <v>#DIV/0!</v>
      </c>
    </row>
    <row r="44" spans="1:8" ht="31.5" customHeight="1">
      <c r="A44" s="325" t="s">
        <v>161</v>
      </c>
      <c r="B44" s="326"/>
      <c r="C44" s="326"/>
      <c r="D44" s="326"/>
      <c r="E44" s="326"/>
      <c r="F44" s="326"/>
      <c r="G44" s="326"/>
      <c r="H44" s="327"/>
    </row>
    <row r="45" spans="1:8" ht="31.5" customHeight="1">
      <c r="A45" s="62" t="s">
        <v>115</v>
      </c>
      <c r="B45" s="92">
        <v>6000</v>
      </c>
      <c r="C45" s="82">
        <v>34342</v>
      </c>
      <c r="D45" s="82">
        <v>34348</v>
      </c>
      <c r="E45" s="82">
        <v>343448</v>
      </c>
      <c r="F45" s="82">
        <v>343448</v>
      </c>
      <c r="G45" s="86">
        <f t="shared" ref="G45:G54" si="4">F45-E45</f>
        <v>0</v>
      </c>
      <c r="H45" s="87">
        <f>F45/E45*100</f>
        <v>100</v>
      </c>
    </row>
    <row r="46" spans="1:8" ht="26.25" customHeight="1">
      <c r="A46" s="62" t="s">
        <v>116</v>
      </c>
      <c r="B46" s="92">
        <v>6010</v>
      </c>
      <c r="C46" s="82">
        <v>179</v>
      </c>
      <c r="D46" s="82">
        <v>187</v>
      </c>
      <c r="E46" s="82">
        <v>187</v>
      </c>
      <c r="F46" s="82">
        <v>187</v>
      </c>
      <c r="G46" s="86">
        <f t="shared" si="4"/>
        <v>0</v>
      </c>
      <c r="H46" s="87">
        <f t="shared" ref="H46:H54" si="5">F46/E46*100</f>
        <v>100</v>
      </c>
    </row>
    <row r="47" spans="1:8" ht="20.25" customHeight="1">
      <c r="A47" s="93" t="s">
        <v>200</v>
      </c>
      <c r="B47" s="92">
        <v>6020</v>
      </c>
      <c r="C47" s="105">
        <v>139</v>
      </c>
      <c r="D47" s="105">
        <v>164</v>
      </c>
      <c r="E47" s="105">
        <v>164</v>
      </c>
      <c r="F47" s="105">
        <v>164</v>
      </c>
      <c r="G47" s="106">
        <f t="shared" si="4"/>
        <v>0</v>
      </c>
      <c r="H47" s="87">
        <f t="shared" si="5"/>
        <v>100</v>
      </c>
    </row>
    <row r="48" spans="1:8" ht="27.75" customHeight="1">
      <c r="A48" s="61" t="s">
        <v>198</v>
      </c>
      <c r="B48" s="92">
        <v>6030</v>
      </c>
      <c r="C48" s="231">
        <v>34521</v>
      </c>
      <c r="D48" s="231">
        <v>34535</v>
      </c>
      <c r="E48" s="231">
        <v>34535</v>
      </c>
      <c r="F48" s="231">
        <v>34535</v>
      </c>
      <c r="G48" s="229">
        <f t="shared" si="4"/>
        <v>0</v>
      </c>
      <c r="H48" s="87">
        <f t="shared" si="5"/>
        <v>100</v>
      </c>
    </row>
    <row r="49" spans="1:8" ht="24.75" customHeight="1">
      <c r="A49" s="62" t="s">
        <v>130</v>
      </c>
      <c r="B49" s="92">
        <v>6040</v>
      </c>
      <c r="C49" s="82"/>
      <c r="D49" s="82"/>
      <c r="E49" s="82"/>
      <c r="F49" s="82"/>
      <c r="G49" s="86">
        <f t="shared" si="4"/>
        <v>0</v>
      </c>
      <c r="H49" s="87" t="e">
        <f t="shared" si="5"/>
        <v>#DIV/0!</v>
      </c>
    </row>
    <row r="50" spans="1:8" ht="28.5" customHeight="1">
      <c r="A50" s="62" t="s">
        <v>131</v>
      </c>
      <c r="B50" s="92">
        <v>6050</v>
      </c>
      <c r="C50" s="82">
        <v>134</v>
      </c>
      <c r="D50" s="82">
        <v>209</v>
      </c>
      <c r="E50" s="82">
        <v>209</v>
      </c>
      <c r="F50" s="82">
        <v>209</v>
      </c>
      <c r="G50" s="86">
        <f t="shared" si="4"/>
        <v>0</v>
      </c>
      <c r="H50" s="87">
        <f t="shared" si="5"/>
        <v>100</v>
      </c>
    </row>
    <row r="51" spans="1:8" ht="29.25" customHeight="1">
      <c r="A51" s="61" t="s">
        <v>199</v>
      </c>
      <c r="B51" s="92">
        <v>6060</v>
      </c>
      <c r="C51" s="229">
        <f>SUM(C49:C50)</f>
        <v>134</v>
      </c>
      <c r="D51" s="229">
        <f>SUM(D49:D50)</f>
        <v>209</v>
      </c>
      <c r="E51" s="229">
        <v>209</v>
      </c>
      <c r="F51" s="229">
        <f>SUM(F49:F50)</f>
        <v>209</v>
      </c>
      <c r="G51" s="229">
        <f t="shared" si="4"/>
        <v>0</v>
      </c>
      <c r="H51" s="87">
        <f t="shared" si="5"/>
        <v>100</v>
      </c>
    </row>
    <row r="52" spans="1:8" ht="27" customHeight="1">
      <c r="A52" s="62" t="s">
        <v>201</v>
      </c>
      <c r="B52" s="92">
        <v>6070</v>
      </c>
      <c r="C52" s="82"/>
      <c r="D52" s="82"/>
      <c r="E52" s="82"/>
      <c r="F52" s="82"/>
      <c r="G52" s="86">
        <f t="shared" si="4"/>
        <v>0</v>
      </c>
      <c r="H52" s="87" t="e">
        <f t="shared" si="5"/>
        <v>#DIV/0!</v>
      </c>
    </row>
    <row r="53" spans="1:8" ht="24.75" customHeight="1">
      <c r="A53" s="62" t="s">
        <v>202</v>
      </c>
      <c r="B53" s="92">
        <v>6080</v>
      </c>
      <c r="C53" s="82"/>
      <c r="D53" s="82"/>
      <c r="E53" s="82"/>
      <c r="F53" s="82"/>
      <c r="G53" s="86">
        <f t="shared" si="4"/>
        <v>0</v>
      </c>
      <c r="H53" s="87" t="e">
        <f t="shared" si="5"/>
        <v>#DIV/0!</v>
      </c>
    </row>
    <row r="54" spans="1:8" ht="32.25" customHeight="1">
      <c r="A54" s="61" t="s">
        <v>117</v>
      </c>
      <c r="B54" s="155">
        <v>6090</v>
      </c>
      <c r="C54" s="231">
        <v>34388</v>
      </c>
      <c r="D54" s="314">
        <v>34326</v>
      </c>
      <c r="E54" s="231">
        <v>34326</v>
      </c>
      <c r="F54" s="314">
        <v>34326</v>
      </c>
      <c r="G54" s="229">
        <f t="shared" si="4"/>
        <v>0</v>
      </c>
      <c r="H54" s="87">
        <f t="shared" si="5"/>
        <v>100</v>
      </c>
    </row>
    <row r="55" spans="1:8" ht="18.75">
      <c r="A55" s="23"/>
      <c r="B55" s="21"/>
      <c r="C55" s="21"/>
      <c r="D55" s="21"/>
      <c r="E55" s="21"/>
      <c r="F55" s="21"/>
      <c r="G55" s="21"/>
      <c r="H55" s="21"/>
    </row>
    <row r="56" spans="1:8" ht="36.75" customHeight="1">
      <c r="A56" s="94" t="s">
        <v>265</v>
      </c>
      <c r="B56" s="331" t="s">
        <v>283</v>
      </c>
      <c r="C56" s="331"/>
      <c r="D56" s="154"/>
      <c r="E56" s="96"/>
      <c r="F56" s="319" t="s">
        <v>267</v>
      </c>
      <c r="G56" s="319"/>
      <c r="H56" s="319"/>
    </row>
    <row r="57" spans="1:8" ht="15">
      <c r="A57" s="97" t="s">
        <v>71</v>
      </c>
      <c r="B57" s="98"/>
      <c r="C57" s="97" t="s">
        <v>72</v>
      </c>
      <c r="D57" s="97"/>
      <c r="E57" s="98"/>
      <c r="F57" s="330" t="s">
        <v>189</v>
      </c>
      <c r="G57" s="330"/>
      <c r="H57" s="330"/>
    </row>
    <row r="59" spans="1:8" ht="24" customHeight="1">
      <c r="A59" s="317" t="s">
        <v>512</v>
      </c>
      <c r="B59" s="318"/>
      <c r="C59" s="318"/>
      <c r="D59" s="318"/>
      <c r="E59" s="318"/>
      <c r="F59" s="318"/>
      <c r="G59" s="318"/>
      <c r="H59" s="318"/>
    </row>
  </sheetData>
  <mergeCells count="21">
    <mergeCell ref="A1:B1"/>
    <mergeCell ref="A2:H2"/>
    <mergeCell ref="A3:H3"/>
    <mergeCell ref="A4:H4"/>
    <mergeCell ref="A12:H12"/>
    <mergeCell ref="A5:H5"/>
    <mergeCell ref="A59:H59"/>
    <mergeCell ref="F56:H56"/>
    <mergeCell ref="A7:H7"/>
    <mergeCell ref="A9:A10"/>
    <mergeCell ref="B9:B10"/>
    <mergeCell ref="E9:H9"/>
    <mergeCell ref="C9:D9"/>
    <mergeCell ref="A27:H27"/>
    <mergeCell ref="A34:H34"/>
    <mergeCell ref="F26:H26"/>
    <mergeCell ref="F57:H57"/>
    <mergeCell ref="B56:C56"/>
    <mergeCell ref="A38:H38"/>
    <mergeCell ref="A40:H40"/>
    <mergeCell ref="A44:H44"/>
  </mergeCells>
  <phoneticPr fontId="3" type="noConversion"/>
  <pageMargins left="0.19685039370078741" right="0" top="0" bottom="0" header="0.51181102362204722" footer="0.51181102362204722"/>
  <pageSetup paperSize="9" scale="68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sheetPr>
    <tabColor indexed="43"/>
  </sheetPr>
  <dimension ref="A1:H21"/>
  <sheetViews>
    <sheetView topLeftCell="A7" workbookViewId="0">
      <selection activeCell="K11" sqref="K11"/>
    </sheetView>
  </sheetViews>
  <sheetFormatPr defaultRowHeight="12.75"/>
  <cols>
    <col min="1" max="1" width="36.42578125" customWidth="1"/>
    <col min="2" max="2" width="11.140625" customWidth="1"/>
    <col min="3" max="3" width="10.5703125" customWidth="1"/>
    <col min="4" max="4" width="11.7109375" customWidth="1"/>
    <col min="5" max="5" width="11.140625" customWidth="1"/>
    <col min="6" max="6" width="10.140625" customWidth="1"/>
    <col min="7" max="7" width="14.7109375" customWidth="1"/>
  </cols>
  <sheetData>
    <row r="1" spans="1:8" ht="45" customHeight="1">
      <c r="A1" s="259"/>
      <c r="B1" s="259"/>
      <c r="C1" s="259"/>
      <c r="D1" s="259"/>
      <c r="E1" s="259"/>
      <c r="F1" s="555" t="s">
        <v>385</v>
      </c>
      <c r="G1" s="555"/>
    </row>
    <row r="2" spans="1:8" ht="48" customHeight="1">
      <c r="A2" s="556" t="s">
        <v>549</v>
      </c>
      <c r="B2" s="556"/>
      <c r="C2" s="556"/>
      <c r="D2" s="556"/>
      <c r="E2" s="556"/>
      <c r="F2" s="556"/>
      <c r="G2" s="556"/>
    </row>
    <row r="3" spans="1:8" ht="23.25" customHeight="1">
      <c r="A3" s="259"/>
      <c r="B3" s="259"/>
      <c r="C3" s="259"/>
      <c r="D3" s="259"/>
      <c r="E3" s="259"/>
      <c r="F3" s="259"/>
      <c r="G3" s="298" t="s">
        <v>307</v>
      </c>
    </row>
    <row r="4" spans="1:8" ht="18.75">
      <c r="A4" s="557" t="s">
        <v>308</v>
      </c>
      <c r="B4" s="559" t="s">
        <v>309</v>
      </c>
      <c r="C4" s="559"/>
      <c r="D4" s="559"/>
      <c r="E4" s="559"/>
      <c r="F4" s="559"/>
      <c r="G4" s="559"/>
    </row>
    <row r="5" spans="1:8" ht="53.25" customHeight="1">
      <c r="A5" s="558"/>
      <c r="B5" s="297">
        <v>2014</v>
      </c>
      <c r="C5" s="297">
        <v>2015</v>
      </c>
      <c r="D5" s="297">
        <v>2016</v>
      </c>
      <c r="E5" s="297">
        <v>2017</v>
      </c>
      <c r="F5" s="297">
        <v>2018</v>
      </c>
      <c r="G5" s="297">
        <v>2019</v>
      </c>
    </row>
    <row r="6" spans="1:8" ht="24" customHeight="1">
      <c r="A6" s="261" t="s">
        <v>310</v>
      </c>
      <c r="B6" s="260">
        <v>1031</v>
      </c>
      <c r="C6" s="260">
        <v>1037</v>
      </c>
      <c r="D6" s="260">
        <v>1422</v>
      </c>
      <c r="E6" s="260">
        <v>1691</v>
      </c>
      <c r="F6" s="260">
        <v>1941</v>
      </c>
      <c r="G6" s="260">
        <v>2624</v>
      </c>
    </row>
    <row r="7" spans="1:8" ht="27" customHeight="1">
      <c r="A7" s="261" t="s">
        <v>211</v>
      </c>
      <c r="B7" s="260">
        <v>1031</v>
      </c>
      <c r="C7" s="260">
        <v>990</v>
      </c>
      <c r="D7" s="260">
        <v>1396</v>
      </c>
      <c r="E7" s="260">
        <v>1737</v>
      </c>
      <c r="F7" s="260">
        <v>1960</v>
      </c>
      <c r="G7" s="260">
        <v>2686</v>
      </c>
    </row>
    <row r="8" spans="1:8" ht="29.25" customHeight="1">
      <c r="A8" s="261" t="s">
        <v>311</v>
      </c>
      <c r="B8" s="260">
        <f t="shared" ref="B8:G8" si="0">B6-B7</f>
        <v>0</v>
      </c>
      <c r="C8" s="260">
        <f t="shared" si="0"/>
        <v>47</v>
      </c>
      <c r="D8" s="260">
        <f t="shared" si="0"/>
        <v>26</v>
      </c>
      <c r="E8" s="260">
        <f t="shared" si="0"/>
        <v>-46</v>
      </c>
      <c r="F8" s="260">
        <f t="shared" si="0"/>
        <v>-19</v>
      </c>
      <c r="G8" s="260">
        <f t="shared" si="0"/>
        <v>-62</v>
      </c>
    </row>
    <row r="9" spans="1:8" ht="32.25" customHeight="1">
      <c r="A9" s="261" t="s">
        <v>312</v>
      </c>
      <c r="B9" s="260"/>
      <c r="C9" s="260">
        <v>8</v>
      </c>
      <c r="D9" s="260">
        <v>5</v>
      </c>
      <c r="E9" s="260">
        <v>46</v>
      </c>
      <c r="F9" s="260">
        <v>19</v>
      </c>
      <c r="G9" s="260">
        <v>62</v>
      </c>
    </row>
    <row r="10" spans="1:8" ht="47.25" customHeight="1">
      <c r="A10" s="261" t="s">
        <v>313</v>
      </c>
      <c r="B10" s="260">
        <v>39</v>
      </c>
      <c r="C10" s="260">
        <f>B10+C8-C9</f>
        <v>78</v>
      </c>
      <c r="D10" s="260">
        <f>C10+D8-D9</f>
        <v>99</v>
      </c>
      <c r="E10" s="260">
        <f>D10+E8-E9</f>
        <v>7</v>
      </c>
      <c r="F10" s="289">
        <v>35</v>
      </c>
      <c r="G10" s="289">
        <v>27</v>
      </c>
    </row>
    <row r="11" spans="1:8" ht="46.5" customHeight="1">
      <c r="A11" s="261" t="s">
        <v>525</v>
      </c>
      <c r="B11" s="260">
        <v>2</v>
      </c>
      <c r="C11" s="260">
        <v>0</v>
      </c>
      <c r="D11" s="260">
        <v>4</v>
      </c>
      <c r="E11" s="260">
        <v>3</v>
      </c>
      <c r="F11" s="262">
        <v>16</v>
      </c>
      <c r="G11" s="262">
        <v>2</v>
      </c>
    </row>
    <row r="12" spans="1:8" ht="43.5" customHeight="1">
      <c r="A12" s="261" t="s">
        <v>357</v>
      </c>
      <c r="B12" s="260">
        <v>6</v>
      </c>
      <c r="C12" s="260">
        <v>3</v>
      </c>
      <c r="D12" s="260">
        <v>2</v>
      </c>
      <c r="E12" s="260">
        <v>5</v>
      </c>
      <c r="F12" s="262">
        <v>104</v>
      </c>
      <c r="G12" s="262">
        <v>164</v>
      </c>
    </row>
    <row r="13" spans="1:8" ht="41.25" customHeight="1">
      <c r="A13" s="263" t="s">
        <v>358</v>
      </c>
      <c r="B13" s="260">
        <v>13</v>
      </c>
      <c r="C13" s="260">
        <v>13</v>
      </c>
      <c r="D13" s="260">
        <v>13</v>
      </c>
      <c r="E13" s="260">
        <v>13</v>
      </c>
      <c r="F13" s="260">
        <v>12</v>
      </c>
      <c r="G13" s="260">
        <v>10</v>
      </c>
    </row>
    <row r="14" spans="1:8" ht="33.75" customHeight="1">
      <c r="A14" s="264" t="s">
        <v>486</v>
      </c>
      <c r="B14" s="265">
        <v>13</v>
      </c>
      <c r="C14" s="265">
        <v>13</v>
      </c>
      <c r="D14" s="265">
        <v>13</v>
      </c>
      <c r="E14" s="265">
        <v>13</v>
      </c>
      <c r="F14" s="265">
        <v>12</v>
      </c>
      <c r="G14" s="265">
        <v>12</v>
      </c>
    </row>
    <row r="15" spans="1:8" ht="51" customHeight="1">
      <c r="A15" s="263" t="s">
        <v>359</v>
      </c>
      <c r="B15" s="265">
        <v>28</v>
      </c>
      <c r="C15" s="265">
        <v>28</v>
      </c>
      <c r="D15" s="265">
        <v>28</v>
      </c>
      <c r="E15" s="265">
        <v>28</v>
      </c>
      <c r="F15" s="265">
        <v>28</v>
      </c>
      <c r="G15" s="265">
        <v>28</v>
      </c>
    </row>
    <row r="16" spans="1:8" s="299" customFormat="1" ht="27.75" customHeight="1">
      <c r="A16" s="554"/>
      <c r="B16" s="554"/>
      <c r="C16" s="554"/>
      <c r="D16" s="554"/>
      <c r="E16" s="554"/>
      <c r="F16" s="554"/>
      <c r="G16" s="554"/>
      <c r="H16" s="301"/>
    </row>
    <row r="17" spans="1:8" s="300" customFormat="1" ht="31.5" customHeight="1">
      <c r="A17" s="302"/>
      <c r="B17" s="302"/>
      <c r="C17" s="302"/>
      <c r="D17" s="302"/>
      <c r="E17" s="302"/>
      <c r="F17" s="302"/>
      <c r="G17" s="302"/>
      <c r="H17" s="303"/>
    </row>
    <row r="18" spans="1:8" ht="25.5" customHeight="1">
      <c r="A18" s="286" t="s">
        <v>318</v>
      </c>
    </row>
    <row r="19" spans="1:8" ht="18.75">
      <c r="A19" s="287"/>
    </row>
    <row r="20" spans="1:8" ht="18.75">
      <c r="A20" s="288" t="s">
        <v>319</v>
      </c>
    </row>
    <row r="21" spans="1:8">
      <c r="A21" s="285"/>
    </row>
  </sheetData>
  <mergeCells count="5">
    <mergeCell ref="A16:G16"/>
    <mergeCell ref="F1:G1"/>
    <mergeCell ref="A2:G2"/>
    <mergeCell ref="A4:A5"/>
    <mergeCell ref="B4:G4"/>
  </mergeCells>
  <phoneticPr fontId="3" type="noConversion"/>
  <pageMargins left="0.59055118110236227" right="0" top="0" bottom="0.19685039370078741" header="0.51181102362204722" footer="0.51181102362204722"/>
  <pageSetup paperSize="9" scale="90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>
  <sheetPr>
    <tabColor indexed="43"/>
  </sheetPr>
  <dimension ref="A1:O24"/>
  <sheetViews>
    <sheetView workbookViewId="0">
      <selection activeCell="J4" sqref="J4"/>
    </sheetView>
  </sheetViews>
  <sheetFormatPr defaultRowHeight="12.75"/>
  <cols>
    <col min="1" max="1" width="3.28515625" customWidth="1"/>
    <col min="2" max="2" width="16.28515625" customWidth="1"/>
    <col min="3" max="3" width="23.140625" customWidth="1"/>
    <col min="4" max="4" width="13.28515625" customWidth="1"/>
    <col min="5" max="6" width="12.28515625" customWidth="1"/>
    <col min="7" max="7" width="11.7109375" customWidth="1"/>
    <col min="8" max="8" width="12.28515625" customWidth="1"/>
    <col min="9" max="9" width="12.5703125" customWidth="1"/>
    <col min="10" max="10" width="11" customWidth="1"/>
    <col min="13" max="13" width="13.140625" customWidth="1"/>
    <col min="14" max="14" width="11.5703125" customWidth="1"/>
    <col min="15" max="15" width="11.7109375" customWidth="1"/>
  </cols>
  <sheetData>
    <row r="1" spans="1:15" ht="49.5" customHeight="1">
      <c r="A1" s="177"/>
      <c r="B1" s="181"/>
      <c r="C1" s="181"/>
      <c r="D1" s="181"/>
      <c r="E1" s="182"/>
      <c r="F1" s="182"/>
      <c r="G1" s="182"/>
      <c r="H1" s="182"/>
      <c r="I1" s="573" t="s">
        <v>389</v>
      </c>
      <c r="J1" s="573"/>
      <c r="K1" s="573"/>
      <c r="L1" s="573"/>
      <c r="M1" s="573"/>
    </row>
    <row r="2" spans="1:15" ht="55.5" customHeight="1">
      <c r="A2" s="574" t="s">
        <v>328</v>
      </c>
      <c r="B2" s="574"/>
      <c r="C2" s="574"/>
      <c r="D2" s="574"/>
      <c r="E2" s="574"/>
      <c r="F2" s="574"/>
      <c r="G2" s="574"/>
      <c r="H2" s="574"/>
      <c r="I2" s="574"/>
      <c r="J2" s="574"/>
      <c r="K2" s="574"/>
      <c r="L2" s="574"/>
      <c r="M2" s="574"/>
    </row>
    <row r="3" spans="1:15" ht="23.25" customHeight="1">
      <c r="A3" s="177"/>
      <c r="B3" s="575" t="s">
        <v>329</v>
      </c>
      <c r="C3" s="575"/>
      <c r="D3" s="575"/>
      <c r="E3" s="575"/>
      <c r="F3" s="575"/>
      <c r="G3" s="575"/>
      <c r="H3" s="575"/>
      <c r="I3" s="575"/>
      <c r="J3" s="575"/>
      <c r="K3" s="575"/>
      <c r="L3" s="575"/>
      <c r="M3" s="177"/>
    </row>
    <row r="4" spans="1:15" ht="22.5" customHeight="1">
      <c r="A4" s="177"/>
      <c r="B4" s="572" t="s">
        <v>330</v>
      </c>
      <c r="C4" s="572"/>
      <c r="D4" s="572"/>
      <c r="E4" s="572"/>
      <c r="F4" s="572"/>
      <c r="G4" s="572"/>
      <c r="H4" s="572"/>
      <c r="I4" s="183"/>
      <c r="J4" s="183"/>
      <c r="K4" s="183"/>
      <c r="L4" s="183"/>
      <c r="M4" s="177"/>
    </row>
    <row r="5" spans="1:15" ht="15">
      <c r="A5" s="177"/>
      <c r="B5" s="572" t="s">
        <v>331</v>
      </c>
      <c r="C5" s="572"/>
      <c r="D5" s="572"/>
      <c r="E5" s="572"/>
      <c r="F5" s="572"/>
      <c r="G5" s="572"/>
      <c r="H5" s="572"/>
      <c r="I5" s="183"/>
      <c r="J5" s="183"/>
      <c r="K5" s="183"/>
      <c r="L5" s="183"/>
      <c r="M5" s="177"/>
    </row>
    <row r="6" spans="1:15" ht="6.75" customHeight="1">
      <c r="A6" s="177"/>
      <c r="B6" s="183"/>
      <c r="C6" s="183"/>
      <c r="D6" s="183"/>
      <c r="E6" s="183"/>
      <c r="F6" s="183"/>
      <c r="G6" s="183"/>
      <c r="H6" s="183"/>
      <c r="I6" s="183"/>
      <c r="J6" s="183"/>
      <c r="K6" s="183"/>
      <c r="L6" s="183"/>
      <c r="M6" s="177"/>
    </row>
    <row r="7" spans="1:15" ht="24" customHeight="1">
      <c r="A7" s="568" t="s">
        <v>332</v>
      </c>
      <c r="B7" s="569"/>
      <c r="C7" s="569"/>
      <c r="D7" s="569"/>
      <c r="E7" s="184"/>
      <c r="F7" s="184"/>
      <c r="G7" s="184"/>
      <c r="H7" s="184"/>
      <c r="I7" s="184"/>
      <c r="J7" s="184"/>
      <c r="K7" s="184"/>
      <c r="L7" s="185"/>
      <c r="M7" s="185"/>
      <c r="O7" s="185" t="s">
        <v>307</v>
      </c>
    </row>
    <row r="8" spans="1:15" ht="28.5" customHeight="1">
      <c r="A8" s="570" t="s">
        <v>333</v>
      </c>
      <c r="B8" s="565" t="s">
        <v>334</v>
      </c>
      <c r="C8" s="565" t="s">
        <v>335</v>
      </c>
      <c r="D8" s="565" t="s">
        <v>336</v>
      </c>
      <c r="E8" s="565" t="s">
        <v>337</v>
      </c>
      <c r="F8" s="565"/>
      <c r="G8" s="565" t="s">
        <v>338</v>
      </c>
      <c r="H8" s="565"/>
      <c r="I8" s="565" t="s">
        <v>339</v>
      </c>
      <c r="J8" s="565"/>
      <c r="K8" s="565" t="s">
        <v>340</v>
      </c>
      <c r="L8" s="565"/>
      <c r="M8" s="566" t="s">
        <v>341</v>
      </c>
      <c r="N8" s="561" t="s">
        <v>342</v>
      </c>
      <c r="O8" s="562"/>
    </row>
    <row r="9" spans="1:15" ht="28.5" customHeight="1">
      <c r="A9" s="571"/>
      <c r="B9" s="565"/>
      <c r="C9" s="565"/>
      <c r="D9" s="565"/>
      <c r="E9" s="565"/>
      <c r="F9" s="565"/>
      <c r="G9" s="565"/>
      <c r="H9" s="565"/>
      <c r="I9" s="565"/>
      <c r="J9" s="565"/>
      <c r="K9" s="565"/>
      <c r="L9" s="565"/>
      <c r="M9" s="567"/>
      <c r="N9" s="563"/>
      <c r="O9" s="564"/>
    </row>
    <row r="10" spans="1:15" ht="23.25" customHeight="1">
      <c r="A10" s="571"/>
      <c r="B10" s="565"/>
      <c r="C10" s="565"/>
      <c r="D10" s="565"/>
      <c r="E10" s="188" t="s">
        <v>343</v>
      </c>
      <c r="F10" s="188" t="s">
        <v>344</v>
      </c>
      <c r="G10" s="188" t="s">
        <v>343</v>
      </c>
      <c r="H10" s="188" t="s">
        <v>344</v>
      </c>
      <c r="I10" s="188" t="s">
        <v>343</v>
      </c>
      <c r="J10" s="188" t="s">
        <v>344</v>
      </c>
      <c r="K10" s="188" t="s">
        <v>343</v>
      </c>
      <c r="L10" s="188" t="s">
        <v>344</v>
      </c>
      <c r="M10" s="186" t="s">
        <v>345</v>
      </c>
      <c r="N10" s="188" t="s">
        <v>343</v>
      </c>
      <c r="O10" s="188" t="s">
        <v>344</v>
      </c>
    </row>
    <row r="11" spans="1:15" ht="17.25" customHeight="1">
      <c r="A11" s="189">
        <v>1</v>
      </c>
      <c r="B11" s="188">
        <v>2</v>
      </c>
      <c r="C11" s="188">
        <v>3</v>
      </c>
      <c r="D11" s="188">
        <v>4</v>
      </c>
      <c r="E11" s="188">
        <v>5</v>
      </c>
      <c r="F11" s="188">
        <v>6</v>
      </c>
      <c r="G11" s="188">
        <v>7</v>
      </c>
      <c r="H11" s="188">
        <v>8</v>
      </c>
      <c r="I11" s="188">
        <v>9</v>
      </c>
      <c r="J11" s="188">
        <v>10</v>
      </c>
      <c r="K11" s="188">
        <v>11</v>
      </c>
      <c r="L11" s="188">
        <v>12</v>
      </c>
      <c r="M11" s="189">
        <v>13</v>
      </c>
      <c r="N11" s="266">
        <v>14</v>
      </c>
      <c r="O11" s="266">
        <v>15</v>
      </c>
    </row>
    <row r="12" spans="1:15" ht="9" customHeight="1">
      <c r="A12" s="191"/>
      <c r="B12" s="192"/>
      <c r="C12" s="192"/>
      <c r="D12" s="192"/>
      <c r="E12" s="192"/>
      <c r="F12" s="192"/>
      <c r="G12" s="192"/>
      <c r="H12" s="192"/>
      <c r="I12" s="192"/>
      <c r="J12" s="192"/>
      <c r="K12" s="192"/>
      <c r="L12" s="192"/>
      <c r="M12" s="177"/>
    </row>
    <row r="13" spans="1:15" ht="28.5" customHeight="1">
      <c r="A13" s="568" t="s">
        <v>346</v>
      </c>
      <c r="B13" s="569"/>
      <c r="C13" s="569"/>
      <c r="D13" s="569"/>
      <c r="E13" s="184"/>
      <c r="F13" s="184"/>
      <c r="G13" s="184"/>
      <c r="H13" s="184"/>
      <c r="I13" s="184"/>
      <c r="J13" s="184"/>
      <c r="K13" s="184"/>
      <c r="L13" s="185"/>
      <c r="M13" s="185"/>
      <c r="O13" s="185" t="s">
        <v>307</v>
      </c>
    </row>
    <row r="14" spans="1:15" ht="30" customHeight="1">
      <c r="A14" s="570" t="s">
        <v>333</v>
      </c>
      <c r="B14" s="565" t="s">
        <v>334</v>
      </c>
      <c r="C14" s="565" t="s">
        <v>347</v>
      </c>
      <c r="D14" s="565" t="s">
        <v>336</v>
      </c>
      <c r="E14" s="565" t="s">
        <v>337</v>
      </c>
      <c r="F14" s="565"/>
      <c r="G14" s="565" t="s">
        <v>338</v>
      </c>
      <c r="H14" s="565"/>
      <c r="I14" s="565" t="s">
        <v>339</v>
      </c>
      <c r="J14" s="565"/>
      <c r="K14" s="565" t="s">
        <v>340</v>
      </c>
      <c r="L14" s="565"/>
      <c r="M14" s="566" t="s">
        <v>341</v>
      </c>
      <c r="N14" s="561" t="s">
        <v>342</v>
      </c>
      <c r="O14" s="562"/>
    </row>
    <row r="15" spans="1:15" ht="19.5" customHeight="1">
      <c r="A15" s="571"/>
      <c r="B15" s="565"/>
      <c r="C15" s="565"/>
      <c r="D15" s="565"/>
      <c r="E15" s="565"/>
      <c r="F15" s="565"/>
      <c r="G15" s="565"/>
      <c r="H15" s="565"/>
      <c r="I15" s="565"/>
      <c r="J15" s="565"/>
      <c r="K15" s="565"/>
      <c r="L15" s="565"/>
      <c r="M15" s="567"/>
      <c r="N15" s="563"/>
      <c r="O15" s="564"/>
    </row>
    <row r="16" spans="1:15" ht="21.75" customHeight="1">
      <c r="A16" s="571"/>
      <c r="B16" s="565"/>
      <c r="C16" s="565"/>
      <c r="D16" s="565"/>
      <c r="E16" s="188" t="s">
        <v>343</v>
      </c>
      <c r="F16" s="188" t="s">
        <v>344</v>
      </c>
      <c r="G16" s="188" t="s">
        <v>343</v>
      </c>
      <c r="H16" s="188" t="s">
        <v>344</v>
      </c>
      <c r="I16" s="188" t="s">
        <v>343</v>
      </c>
      <c r="J16" s="188" t="s">
        <v>344</v>
      </c>
      <c r="K16" s="188" t="s">
        <v>343</v>
      </c>
      <c r="L16" s="188" t="s">
        <v>344</v>
      </c>
      <c r="M16" s="186" t="s">
        <v>345</v>
      </c>
      <c r="N16" s="188" t="s">
        <v>343</v>
      </c>
      <c r="O16" s="188" t="s">
        <v>344</v>
      </c>
    </row>
    <row r="17" spans="1:15">
      <c r="A17" s="189">
        <v>1</v>
      </c>
      <c r="B17" s="188">
        <v>2</v>
      </c>
      <c r="C17" s="188">
        <v>3</v>
      </c>
      <c r="D17" s="188">
        <v>4</v>
      </c>
      <c r="E17" s="188">
        <v>5</v>
      </c>
      <c r="F17" s="188">
        <v>6</v>
      </c>
      <c r="G17" s="188">
        <v>7</v>
      </c>
      <c r="H17" s="188">
        <v>8</v>
      </c>
      <c r="I17" s="188">
        <v>9</v>
      </c>
      <c r="J17" s="188">
        <v>10</v>
      </c>
      <c r="K17" s="188">
        <v>11</v>
      </c>
      <c r="L17" s="188">
        <v>12</v>
      </c>
      <c r="M17" s="189">
        <v>13</v>
      </c>
      <c r="N17" s="190">
        <v>14</v>
      </c>
      <c r="O17" s="190">
        <v>15</v>
      </c>
    </row>
    <row r="18" spans="1:15">
      <c r="A18" s="191"/>
      <c r="B18" s="192"/>
      <c r="C18" s="192"/>
      <c r="D18" s="192"/>
      <c r="E18" s="192"/>
      <c r="F18" s="192"/>
      <c r="G18" s="192"/>
      <c r="H18" s="192"/>
      <c r="I18" s="192"/>
      <c r="J18" s="192"/>
      <c r="K18" s="192"/>
      <c r="L18" s="192"/>
      <c r="M18" s="177"/>
    </row>
    <row r="19" spans="1:15" ht="18" customHeight="1">
      <c r="A19" s="193" t="s">
        <v>348</v>
      </c>
      <c r="B19" s="193"/>
      <c r="C19" s="193"/>
      <c r="D19" s="193"/>
      <c r="E19" s="193"/>
      <c r="F19" s="193"/>
      <c r="G19" s="194"/>
      <c r="H19" s="194"/>
      <c r="I19" s="194"/>
      <c r="J19" s="194"/>
      <c r="K19" s="194"/>
      <c r="L19" s="194"/>
      <c r="M19" s="185" t="s">
        <v>307</v>
      </c>
    </row>
    <row r="20" spans="1:15" ht="42.75" customHeight="1">
      <c r="A20" s="195" t="s">
        <v>333</v>
      </c>
      <c r="B20" s="560" t="s">
        <v>334</v>
      </c>
      <c r="C20" s="560"/>
      <c r="D20" s="560" t="s">
        <v>349</v>
      </c>
      <c r="E20" s="560"/>
      <c r="F20" s="560"/>
      <c r="G20" s="560" t="s">
        <v>336</v>
      </c>
      <c r="H20" s="560"/>
      <c r="I20" s="560" t="s">
        <v>350</v>
      </c>
      <c r="J20" s="560"/>
      <c r="K20" s="560"/>
      <c r="L20" s="565" t="s">
        <v>341</v>
      </c>
      <c r="M20" s="565"/>
    </row>
    <row r="21" spans="1:15" ht="12.75" customHeight="1">
      <c r="A21" s="187">
        <v>1</v>
      </c>
      <c r="B21" s="560">
        <v>2</v>
      </c>
      <c r="C21" s="560"/>
      <c r="D21" s="560">
        <v>3</v>
      </c>
      <c r="E21" s="560"/>
      <c r="F21" s="560"/>
      <c r="G21" s="560">
        <v>4</v>
      </c>
      <c r="H21" s="560"/>
      <c r="I21" s="560">
        <v>5</v>
      </c>
      <c r="J21" s="560"/>
      <c r="K21" s="560"/>
      <c r="L21" s="560">
        <v>6</v>
      </c>
      <c r="M21" s="560"/>
    </row>
    <row r="22" spans="1:15">
      <c r="A22" s="178"/>
      <c r="B22" s="196"/>
      <c r="C22" s="197"/>
      <c r="D22" s="197"/>
      <c r="E22" s="197"/>
      <c r="F22" s="197"/>
      <c r="G22" s="194"/>
      <c r="H22" s="194"/>
      <c r="I22" s="194"/>
      <c r="J22" s="194"/>
      <c r="K22" s="194"/>
      <c r="L22" s="194"/>
      <c r="M22" s="177"/>
    </row>
    <row r="23" spans="1:15">
      <c r="A23" s="177"/>
      <c r="B23" s="179"/>
      <c r="C23" s="179"/>
      <c r="D23" s="180"/>
      <c r="E23" s="198"/>
      <c r="F23" s="198"/>
      <c r="G23" s="180"/>
      <c r="H23" s="180"/>
      <c r="I23" s="180"/>
      <c r="J23" s="180"/>
      <c r="K23" s="180"/>
      <c r="L23" s="180"/>
      <c r="M23" s="177"/>
    </row>
    <row r="24" spans="1:15">
      <c r="A24" s="177"/>
      <c r="B24" s="180" t="s">
        <v>318</v>
      </c>
      <c r="C24" s="180"/>
      <c r="D24" s="180"/>
      <c r="E24" s="180"/>
      <c r="F24" s="180"/>
      <c r="G24" s="198"/>
      <c r="H24" s="198"/>
      <c r="I24" s="198"/>
      <c r="J24" s="198"/>
      <c r="K24" s="180" t="s">
        <v>319</v>
      </c>
      <c r="L24" s="180"/>
      <c r="M24" s="177"/>
    </row>
  </sheetData>
  <mergeCells count="37">
    <mergeCell ref="I1:M1"/>
    <mergeCell ref="A2:M2"/>
    <mergeCell ref="B3:L3"/>
    <mergeCell ref="B4:H4"/>
    <mergeCell ref="K8:L9"/>
    <mergeCell ref="M8:M9"/>
    <mergeCell ref="N8:O9"/>
    <mergeCell ref="B5:H5"/>
    <mergeCell ref="A7:D7"/>
    <mergeCell ref="A8:A10"/>
    <mergeCell ref="B8:B10"/>
    <mergeCell ref="C8:C10"/>
    <mergeCell ref="D8:D10"/>
    <mergeCell ref="E8:F9"/>
    <mergeCell ref="I8:J9"/>
    <mergeCell ref="G8:H9"/>
    <mergeCell ref="A13:D13"/>
    <mergeCell ref="A14:A16"/>
    <mergeCell ref="B14:B16"/>
    <mergeCell ref="C14:C16"/>
    <mergeCell ref="D14:D16"/>
    <mergeCell ref="N14:O15"/>
    <mergeCell ref="B20:C20"/>
    <mergeCell ref="D20:F20"/>
    <mergeCell ref="G20:H20"/>
    <mergeCell ref="I20:K20"/>
    <mergeCell ref="L20:M20"/>
    <mergeCell ref="E14:F15"/>
    <mergeCell ref="G14:H15"/>
    <mergeCell ref="I14:J15"/>
    <mergeCell ref="K14:L15"/>
    <mergeCell ref="M14:M15"/>
    <mergeCell ref="L21:M21"/>
    <mergeCell ref="B21:C21"/>
    <mergeCell ref="D21:F21"/>
    <mergeCell ref="G21:H21"/>
    <mergeCell ref="I21:K21"/>
  </mergeCells>
  <phoneticPr fontId="3" type="noConversion"/>
  <pageMargins left="0.19685039370078741" right="0" top="0" bottom="0" header="0.51181102362204722" footer="0.51181102362204722"/>
  <pageSetup paperSize="9" scale="80" orientation="landscape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>
  <sheetPr>
    <tabColor indexed="43"/>
  </sheetPr>
  <dimension ref="A1:D16"/>
  <sheetViews>
    <sheetView topLeftCell="A16" workbookViewId="0">
      <selection activeCell="D9" sqref="D9"/>
    </sheetView>
  </sheetViews>
  <sheetFormatPr defaultRowHeight="12.75"/>
  <cols>
    <col min="1" max="1" width="41.85546875" customWidth="1"/>
    <col min="2" max="2" width="24.140625" customWidth="1"/>
    <col min="3" max="3" width="19.42578125" customWidth="1"/>
    <col min="4" max="4" width="16.7109375" customWidth="1"/>
  </cols>
  <sheetData>
    <row r="1" spans="1:4" ht="31.5" customHeight="1">
      <c r="A1" s="181"/>
      <c r="B1" s="181"/>
      <c r="C1" s="555" t="s">
        <v>351</v>
      </c>
      <c r="D1" s="555"/>
    </row>
    <row r="2" spans="1:4" ht="75" customHeight="1">
      <c r="A2" s="574" t="s">
        <v>320</v>
      </c>
      <c r="B2" s="574"/>
      <c r="C2" s="574"/>
      <c r="D2" s="574"/>
    </row>
    <row r="3" spans="1:4" ht="20.25" customHeight="1">
      <c r="A3" s="573" t="s">
        <v>314</v>
      </c>
      <c r="B3" s="573"/>
      <c r="C3" s="573"/>
      <c r="D3" s="573"/>
    </row>
    <row r="4" spans="1:4" ht="27" customHeight="1">
      <c r="A4" s="576" t="s">
        <v>315</v>
      </c>
      <c r="B4" s="576"/>
      <c r="C4" s="576"/>
      <c r="D4" s="576"/>
    </row>
    <row r="5" spans="1:4" ht="57" customHeight="1">
      <c r="A5" s="267" t="s">
        <v>316</v>
      </c>
      <c r="B5" s="267" t="s">
        <v>317</v>
      </c>
      <c r="C5" s="267" t="s">
        <v>509</v>
      </c>
      <c r="D5" s="267" t="s">
        <v>327</v>
      </c>
    </row>
    <row r="6" spans="1:4" ht="63" customHeight="1">
      <c r="A6" s="268" t="s">
        <v>321</v>
      </c>
      <c r="B6" s="269"/>
      <c r="C6" s="269"/>
      <c r="D6" s="269"/>
    </row>
    <row r="7" spans="1:4">
      <c r="A7" s="270" t="s">
        <v>322</v>
      </c>
      <c r="B7" s="188"/>
      <c r="C7" s="271"/>
      <c r="D7" s="272"/>
    </row>
    <row r="8" spans="1:4" ht="29.25" customHeight="1">
      <c r="A8" s="270" t="s">
        <v>510</v>
      </c>
      <c r="B8" s="273"/>
      <c r="C8" s="274"/>
      <c r="D8" s="275"/>
    </row>
    <row r="9" spans="1:4" ht="34.5" customHeight="1">
      <c r="A9" s="270" t="s">
        <v>323</v>
      </c>
      <c r="B9" s="188"/>
      <c r="C9" s="271"/>
      <c r="D9" s="272"/>
    </row>
    <row r="10" spans="1:4" ht="24" customHeight="1">
      <c r="A10" s="270" t="s">
        <v>324</v>
      </c>
      <c r="B10" s="273"/>
      <c r="C10" s="274"/>
      <c r="D10" s="275"/>
    </row>
    <row r="11" spans="1:4" ht="22.5" customHeight="1">
      <c r="A11" s="270" t="s">
        <v>325</v>
      </c>
      <c r="B11" s="188"/>
      <c r="C11" s="271"/>
      <c r="D11" s="272"/>
    </row>
    <row r="12" spans="1:4" ht="50.25" customHeight="1">
      <c r="A12" s="268" t="s">
        <v>326</v>
      </c>
      <c r="B12" s="273"/>
      <c r="C12" s="274"/>
      <c r="D12" s="275"/>
    </row>
    <row r="13" spans="1:4">
      <c r="A13" s="276"/>
      <c r="B13" s="277"/>
      <c r="C13" s="278"/>
      <c r="D13" s="278"/>
    </row>
    <row r="14" spans="1:4" ht="30.75" customHeight="1">
      <c r="A14" s="279" t="s">
        <v>318</v>
      </c>
      <c r="B14" s="279"/>
      <c r="C14" s="279"/>
      <c r="D14" s="280"/>
    </row>
    <row r="16" spans="1:4">
      <c r="A16" s="280" t="s">
        <v>319</v>
      </c>
    </row>
  </sheetData>
  <mergeCells count="4">
    <mergeCell ref="C1:D1"/>
    <mergeCell ref="A3:D3"/>
    <mergeCell ref="A2:D2"/>
    <mergeCell ref="A4:D4"/>
  </mergeCells>
  <phoneticPr fontId="3" type="noConversion"/>
  <pageMargins left="0.59055118110236227" right="0" top="0" bottom="0" header="0.51181102362204722" footer="0.51181102362204722"/>
  <pageSetup paperSize="9" scale="90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>
  <sheetPr>
    <tabColor indexed="43"/>
  </sheetPr>
  <dimension ref="C1:G12"/>
  <sheetViews>
    <sheetView topLeftCell="C40" workbookViewId="0">
      <selection activeCell="J4" sqref="J4"/>
    </sheetView>
  </sheetViews>
  <sheetFormatPr defaultRowHeight="12.75"/>
  <cols>
    <col min="2" max="2" width="0.28515625" customWidth="1"/>
    <col min="3" max="3" width="34.5703125" customWidth="1"/>
    <col min="4" max="4" width="21.5703125" customWidth="1"/>
    <col min="5" max="5" width="16.5703125" customWidth="1"/>
    <col min="6" max="6" width="23.5703125" customWidth="1"/>
  </cols>
  <sheetData>
    <row r="1" spans="3:7" ht="70.5" customHeight="1">
      <c r="C1" s="259"/>
      <c r="D1" s="259"/>
      <c r="E1" s="555" t="s">
        <v>386</v>
      </c>
      <c r="F1" s="555"/>
      <c r="G1" s="199"/>
    </row>
    <row r="2" spans="3:7" ht="68.25" customHeight="1">
      <c r="C2" s="577" t="s">
        <v>356</v>
      </c>
      <c r="D2" s="577"/>
      <c r="E2" s="577"/>
      <c r="F2" s="577"/>
    </row>
    <row r="3" spans="3:7">
      <c r="C3" s="281"/>
      <c r="D3" s="259"/>
      <c r="E3" s="259"/>
      <c r="F3" s="259"/>
    </row>
    <row r="4" spans="3:7" ht="107.25" customHeight="1">
      <c r="C4" s="282" t="s">
        <v>352</v>
      </c>
      <c r="D4" s="282" t="s">
        <v>353</v>
      </c>
      <c r="E4" s="282" t="s">
        <v>354</v>
      </c>
      <c r="F4" s="282" t="s">
        <v>355</v>
      </c>
    </row>
    <row r="5" spans="3:7" ht="33.75" customHeight="1">
      <c r="C5" s="283"/>
      <c r="D5" s="283"/>
      <c r="E5" s="283"/>
      <c r="F5" s="283"/>
    </row>
    <row r="6" spans="3:7" ht="27" customHeight="1">
      <c r="C6" s="283"/>
      <c r="D6" s="283"/>
      <c r="E6" s="283"/>
      <c r="F6" s="283"/>
    </row>
    <row r="7" spans="3:7" ht="28.5" customHeight="1">
      <c r="C7" s="283"/>
      <c r="D7" s="283"/>
      <c r="E7" s="283"/>
      <c r="F7" s="283"/>
    </row>
    <row r="8" spans="3:7" ht="36" customHeight="1">
      <c r="C8" s="283"/>
      <c r="D8" s="283"/>
      <c r="E8" s="283"/>
      <c r="F8" s="283"/>
    </row>
    <row r="10" spans="3:7">
      <c r="C10" s="279" t="s">
        <v>318</v>
      </c>
    </row>
    <row r="12" spans="3:7">
      <c r="C12" s="280" t="s">
        <v>319</v>
      </c>
    </row>
  </sheetData>
  <mergeCells count="2">
    <mergeCell ref="C2:F2"/>
    <mergeCell ref="E1:F1"/>
  </mergeCells>
  <phoneticPr fontId="3" type="noConversion"/>
  <pageMargins left="0" right="0.25" top="0.66" bottom="0" header="0.51181102362204722" footer="0.51181102362204722"/>
  <pageSetup paperSize="9" scale="95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indexed="43"/>
  </sheetPr>
  <dimension ref="A1:P258"/>
  <sheetViews>
    <sheetView view="pageBreakPreview" topLeftCell="A13" zoomScale="75" zoomScaleNormal="60" zoomScaleSheetLayoutView="75" workbookViewId="0">
      <selection activeCell="G33" sqref="G33"/>
    </sheetView>
  </sheetViews>
  <sheetFormatPr defaultRowHeight="18.75" outlineLevelRow="1"/>
  <cols>
    <col min="1" max="1" width="64.28515625" style="2" customWidth="1"/>
    <col min="2" max="2" width="6.5703125" style="21" customWidth="1"/>
    <col min="3" max="3" width="14.85546875" style="21" customWidth="1"/>
    <col min="4" max="4" width="15" style="21" customWidth="1"/>
    <col min="5" max="5" width="14.5703125" style="21" customWidth="1"/>
    <col min="6" max="6" width="14.7109375" style="21" customWidth="1"/>
    <col min="7" max="7" width="32.5703125" style="21" customWidth="1"/>
    <col min="8" max="8" width="10" style="2" hidden="1" customWidth="1"/>
    <col min="9" max="9" width="9.5703125" style="2" customWidth="1"/>
    <col min="10" max="16384" width="9.140625" style="2"/>
  </cols>
  <sheetData>
    <row r="1" spans="1:10" ht="18.75" customHeight="1">
      <c r="A1" s="2" t="s">
        <v>489</v>
      </c>
      <c r="B1" s="18"/>
      <c r="D1" s="2"/>
      <c r="E1" s="2" t="s">
        <v>506</v>
      </c>
      <c r="F1" s="2"/>
      <c r="G1" s="2"/>
    </row>
    <row r="2" spans="1:10">
      <c r="B2" s="18"/>
      <c r="D2" s="2"/>
      <c r="E2" s="2" t="s">
        <v>497</v>
      </c>
      <c r="F2" s="2"/>
      <c r="G2" s="2"/>
    </row>
    <row r="3" spans="1:10" ht="18.75" customHeight="1">
      <c r="A3" s="344"/>
      <c r="B3" s="345"/>
      <c r="D3" s="18"/>
      <c r="E3" s="2" t="s">
        <v>498</v>
      </c>
      <c r="F3" s="2"/>
      <c r="G3" s="2"/>
    </row>
    <row r="4" spans="1:10" ht="42" customHeight="1">
      <c r="A4" s="21" t="s">
        <v>490</v>
      </c>
      <c r="D4" s="18"/>
      <c r="E4" s="340" t="s">
        <v>0</v>
      </c>
      <c r="F4" s="340"/>
      <c r="G4" s="340"/>
      <c r="J4" s="40"/>
    </row>
    <row r="5" spans="1:10" ht="18.75" customHeight="1">
      <c r="A5" s="290"/>
      <c r="B5" s="290"/>
      <c r="D5" s="18"/>
      <c r="E5" s="18"/>
      <c r="F5" s="18"/>
      <c r="G5" s="341"/>
      <c r="H5" s="341"/>
      <c r="I5" s="52"/>
      <c r="J5" s="52"/>
    </row>
    <row r="6" spans="1:10" ht="18.75" customHeight="1">
      <c r="A6" s="21"/>
      <c r="D6" s="18"/>
      <c r="E6" s="18"/>
      <c r="F6" s="18"/>
      <c r="G6" s="52"/>
      <c r="H6" s="52"/>
      <c r="I6" s="52"/>
      <c r="J6" s="52"/>
    </row>
    <row r="7" spans="1:10" ht="18.75" customHeight="1">
      <c r="A7" s="21"/>
      <c r="D7" s="18"/>
      <c r="E7" s="18"/>
      <c r="F7" s="18"/>
      <c r="G7" s="52"/>
      <c r="H7" s="52"/>
      <c r="I7" s="52"/>
      <c r="J7" s="52"/>
    </row>
    <row r="8" spans="1:10" ht="18.75" customHeight="1">
      <c r="A8" s="346" t="s">
        <v>491</v>
      </c>
      <c r="B8" s="346"/>
      <c r="D8" s="18"/>
      <c r="E8" s="18"/>
      <c r="F8" s="18"/>
      <c r="G8" s="341"/>
      <c r="H8" s="341"/>
      <c r="I8" s="341"/>
      <c r="J8" s="341"/>
    </row>
    <row r="9" spans="1:10" ht="18.75" customHeight="1">
      <c r="E9" s="1" t="s">
        <v>494</v>
      </c>
      <c r="F9" s="1"/>
      <c r="G9" s="1"/>
      <c r="H9" s="1"/>
    </row>
    <row r="10" spans="1:10">
      <c r="A10" s="52" t="s">
        <v>492</v>
      </c>
      <c r="C10" s="3"/>
      <c r="D10" s="22"/>
      <c r="E10" s="291"/>
      <c r="F10" s="291"/>
      <c r="G10" s="291"/>
      <c r="H10" s="291"/>
    </row>
    <row r="11" spans="1:10" ht="18.75" customHeight="1">
      <c r="A11" s="342"/>
      <c r="B11" s="342"/>
      <c r="C11" s="150"/>
      <c r="D11" s="150"/>
      <c r="E11" s="292" t="s">
        <v>495</v>
      </c>
      <c r="F11" s="292"/>
      <c r="G11" s="292"/>
      <c r="H11" s="292"/>
    </row>
    <row r="12" spans="1:10" ht="20.25" customHeight="1">
      <c r="A12" s="343" t="s">
        <v>493</v>
      </c>
      <c r="B12" s="343"/>
      <c r="D12" s="2"/>
      <c r="E12" s="291"/>
      <c r="F12" s="291"/>
      <c r="G12" s="291"/>
      <c r="H12" s="291"/>
    </row>
    <row r="13" spans="1:10" ht="19.5" customHeight="1">
      <c r="A13" s="347"/>
      <c r="B13" s="347"/>
      <c r="E13" s="292" t="s">
        <v>496</v>
      </c>
      <c r="F13" s="292"/>
      <c r="G13" s="292"/>
      <c r="H13" s="292"/>
    </row>
    <row r="14" spans="1:10" ht="19.5" customHeight="1">
      <c r="A14" s="21"/>
      <c r="E14" s="291"/>
      <c r="F14" s="291"/>
      <c r="G14" s="291"/>
      <c r="H14" s="291"/>
    </row>
    <row r="15" spans="1:10" ht="19.5" customHeight="1">
      <c r="A15" s="343"/>
      <c r="B15" s="343"/>
      <c r="C15" s="3"/>
      <c r="D15" s="18"/>
      <c r="E15" s="18"/>
      <c r="F15" s="18"/>
      <c r="G15" s="340"/>
      <c r="H15" s="340"/>
      <c r="I15" s="340"/>
      <c r="J15" s="340"/>
    </row>
    <row r="16" spans="1:10" ht="16.5" customHeight="1">
      <c r="A16" s="346" t="s">
        <v>491</v>
      </c>
      <c r="B16" s="346"/>
      <c r="C16" s="3"/>
      <c r="D16" s="18"/>
      <c r="E16" s="18"/>
      <c r="F16" s="18"/>
      <c r="G16" s="52"/>
      <c r="H16" s="52"/>
      <c r="I16" s="52"/>
      <c r="J16" s="52"/>
    </row>
    <row r="17" spans="1:10" ht="16.5" customHeight="1">
      <c r="A17" s="21"/>
      <c r="C17" s="3"/>
      <c r="D17" s="18"/>
      <c r="E17" s="18"/>
      <c r="F17" s="18"/>
      <c r="G17" s="52"/>
      <c r="H17" s="52"/>
      <c r="I17" s="52"/>
      <c r="J17" s="52"/>
    </row>
    <row r="18" spans="1:10" ht="18.75" customHeight="1">
      <c r="A18" s="346"/>
      <c r="B18" s="346"/>
      <c r="D18" s="18"/>
      <c r="E18" s="2" t="s">
        <v>491</v>
      </c>
      <c r="F18" s="2"/>
      <c r="G18" s="2"/>
    </row>
    <row r="19" spans="1:10" ht="18.75" customHeight="1">
      <c r="A19" s="21"/>
      <c r="D19" s="18"/>
      <c r="E19" s="2"/>
      <c r="F19" s="2"/>
      <c r="G19" s="2"/>
    </row>
    <row r="20" spans="1:10" ht="27.75" customHeight="1">
      <c r="A20" s="49"/>
      <c r="B20" s="338"/>
      <c r="C20" s="338"/>
      <c r="D20" s="338"/>
      <c r="E20" s="227"/>
      <c r="F20" s="228"/>
      <c r="G20" s="5" t="s">
        <v>191</v>
      </c>
    </row>
    <row r="21" spans="1:10" ht="34.5" customHeight="1">
      <c r="A21" s="53" t="s">
        <v>12</v>
      </c>
      <c r="B21" s="339" t="s">
        <v>520</v>
      </c>
      <c r="C21" s="338"/>
      <c r="D21" s="338"/>
      <c r="E21" s="55"/>
      <c r="F21" s="12" t="s">
        <v>102</v>
      </c>
      <c r="G21" s="306">
        <v>38286313</v>
      </c>
    </row>
    <row r="22" spans="1:10" ht="28.5" customHeight="1">
      <c r="A22" s="49" t="s">
        <v>13</v>
      </c>
      <c r="B22" s="338"/>
      <c r="C22" s="338"/>
      <c r="D22" s="338"/>
      <c r="E22" s="50"/>
      <c r="F22" s="12" t="s">
        <v>101</v>
      </c>
      <c r="G22" s="306">
        <v>430</v>
      </c>
    </row>
    <row r="23" spans="1:10" ht="27" customHeight="1">
      <c r="A23" s="49" t="s">
        <v>18</v>
      </c>
      <c r="B23" s="338"/>
      <c r="C23" s="338"/>
      <c r="D23" s="338"/>
      <c r="E23" s="50"/>
      <c r="F23" s="12" t="s">
        <v>100</v>
      </c>
      <c r="G23" s="306">
        <v>3210300000</v>
      </c>
    </row>
    <row r="24" spans="1:10" ht="27" customHeight="1">
      <c r="A24" s="53" t="s">
        <v>67</v>
      </c>
      <c r="B24" s="338"/>
      <c r="C24" s="338"/>
      <c r="D24" s="338"/>
      <c r="E24" s="55"/>
      <c r="F24" s="12" t="s">
        <v>7</v>
      </c>
      <c r="G24" s="306"/>
    </row>
    <row r="25" spans="1:10" ht="24.75" customHeight="1">
      <c r="A25" s="53" t="s">
        <v>15</v>
      </c>
      <c r="B25" s="338"/>
      <c r="C25" s="338"/>
      <c r="D25" s="338"/>
      <c r="E25" s="55"/>
      <c r="F25" s="12" t="s">
        <v>6</v>
      </c>
      <c r="G25" s="306"/>
    </row>
    <row r="26" spans="1:10" ht="33.75" customHeight="1">
      <c r="A26" s="53" t="s">
        <v>14</v>
      </c>
      <c r="B26" s="338"/>
      <c r="C26" s="338"/>
      <c r="D26" s="338"/>
      <c r="E26" s="55"/>
      <c r="F26" s="12" t="s">
        <v>8</v>
      </c>
      <c r="G26" s="306" t="s">
        <v>522</v>
      </c>
    </row>
    <row r="27" spans="1:10" ht="40.5" customHeight="1">
      <c r="A27" s="53" t="s">
        <v>245</v>
      </c>
      <c r="B27" s="338"/>
      <c r="C27" s="338"/>
      <c r="D27" s="338"/>
      <c r="E27" s="338" t="s">
        <v>140</v>
      </c>
      <c r="F27" s="349"/>
      <c r="G27" s="10"/>
    </row>
    <row r="28" spans="1:10" ht="36" customHeight="1">
      <c r="A28" s="53" t="s">
        <v>19</v>
      </c>
      <c r="B28" s="338"/>
      <c r="C28" s="338"/>
      <c r="D28" s="338"/>
      <c r="E28" s="338" t="s">
        <v>141</v>
      </c>
      <c r="F28" s="350"/>
      <c r="G28" s="10"/>
    </row>
    <row r="29" spans="1:10" ht="33" customHeight="1">
      <c r="A29" s="53" t="s">
        <v>92</v>
      </c>
      <c r="B29" s="338"/>
      <c r="C29" s="338"/>
      <c r="D29" s="338"/>
      <c r="E29" s="54"/>
      <c r="F29" s="54"/>
      <c r="G29" s="304">
        <v>10</v>
      </c>
    </row>
    <row r="30" spans="1:10" ht="30.75" customHeight="1">
      <c r="A30" s="49" t="s">
        <v>9</v>
      </c>
      <c r="B30" s="338"/>
      <c r="C30" s="338"/>
      <c r="D30" s="338"/>
      <c r="E30" s="51"/>
      <c r="F30" s="51"/>
      <c r="G30" s="51"/>
    </row>
    <row r="31" spans="1:10" ht="34.5" customHeight="1">
      <c r="A31" s="53" t="s">
        <v>10</v>
      </c>
      <c r="B31" s="338"/>
      <c r="C31" s="338"/>
      <c r="D31" s="338"/>
      <c r="E31" s="54"/>
      <c r="F31" s="54"/>
      <c r="G31" s="304" t="s">
        <v>523</v>
      </c>
    </row>
    <row r="32" spans="1:10" ht="28.5" customHeight="1">
      <c r="A32" s="49" t="s">
        <v>11</v>
      </c>
      <c r="B32" s="338"/>
      <c r="C32" s="338"/>
      <c r="D32" s="338"/>
      <c r="E32" s="51"/>
      <c r="F32" s="51"/>
      <c r="G32" s="305" t="s">
        <v>521</v>
      </c>
    </row>
    <row r="33" spans="1:7" ht="269.25" customHeight="1">
      <c r="A33" s="348"/>
      <c r="B33" s="348"/>
      <c r="C33" s="348"/>
      <c r="D33" s="2"/>
      <c r="E33" s="2"/>
      <c r="F33" s="2"/>
      <c r="G33" s="2"/>
    </row>
    <row r="34" spans="1:7" ht="27.75" customHeight="1">
      <c r="A34" s="320"/>
      <c r="B34" s="320"/>
      <c r="C34" s="320"/>
      <c r="D34" s="320"/>
      <c r="E34" s="320"/>
      <c r="F34" s="320"/>
      <c r="G34" s="320"/>
    </row>
    <row r="35" spans="1:7">
      <c r="A35" s="4"/>
      <c r="B35" s="4"/>
      <c r="C35" s="4"/>
      <c r="D35" s="4"/>
      <c r="E35" s="4"/>
      <c r="F35" s="4"/>
      <c r="G35" s="4"/>
    </row>
    <row r="36" spans="1:7">
      <c r="A36" s="4"/>
      <c r="B36" s="4"/>
      <c r="C36" s="4"/>
      <c r="D36" s="4"/>
      <c r="E36" s="4"/>
      <c r="F36" s="4"/>
      <c r="G36" s="4"/>
    </row>
    <row r="37" spans="1:7" ht="15" customHeight="1">
      <c r="A37" s="167"/>
      <c r="B37" s="167"/>
      <c r="C37" s="167"/>
      <c r="D37" s="167"/>
      <c r="E37" s="167"/>
      <c r="F37" s="167"/>
      <c r="G37" s="167"/>
    </row>
    <row r="38" spans="1:7" ht="9" customHeight="1">
      <c r="A38" s="11"/>
      <c r="B38" s="11"/>
      <c r="C38" s="11"/>
      <c r="D38" s="11"/>
      <c r="E38" s="11"/>
      <c r="F38" s="11"/>
      <c r="G38" s="11"/>
    </row>
    <row r="39" spans="1:7">
      <c r="A39" s="4"/>
      <c r="B39" s="4"/>
      <c r="C39" s="4"/>
      <c r="D39" s="4"/>
      <c r="E39" s="4"/>
      <c r="F39" s="4"/>
      <c r="G39" s="4"/>
    </row>
    <row r="40" spans="1:7" ht="9" customHeight="1">
      <c r="B40" s="52"/>
      <c r="C40" s="52"/>
      <c r="D40" s="52"/>
      <c r="E40" s="52"/>
      <c r="F40" s="52"/>
      <c r="G40" s="52"/>
    </row>
    <row r="41" spans="1:7" ht="36" customHeight="1">
      <c r="B41" s="168"/>
      <c r="C41" s="40"/>
      <c r="D41" s="35"/>
      <c r="E41" s="35"/>
      <c r="F41" s="35"/>
      <c r="G41" s="35"/>
    </row>
    <row r="42" spans="1:7" ht="66" customHeight="1">
      <c r="B42" s="168"/>
      <c r="C42" s="40"/>
      <c r="D42" s="41"/>
      <c r="E42" s="41"/>
      <c r="F42" s="41"/>
      <c r="G42" s="41"/>
    </row>
    <row r="43" spans="1:7" ht="12.75" customHeight="1">
      <c r="A43" s="158"/>
      <c r="B43" s="159"/>
      <c r="C43" s="158"/>
      <c r="D43" s="158"/>
      <c r="E43" s="159"/>
      <c r="F43" s="158"/>
      <c r="G43" s="159"/>
    </row>
    <row r="44" spans="1:7" ht="27.75" customHeight="1">
      <c r="A44" s="169"/>
      <c r="B44" s="169"/>
      <c r="C44" s="169"/>
      <c r="D44" s="169"/>
      <c r="E44" s="169"/>
      <c r="F44" s="169"/>
      <c r="G44" s="169"/>
    </row>
    <row r="45" spans="1:7" ht="27" customHeight="1">
      <c r="A45" s="160"/>
      <c r="B45" s="159"/>
      <c r="C45" s="161"/>
      <c r="D45" s="161"/>
      <c r="E45" s="161"/>
      <c r="F45" s="161"/>
      <c r="G45" s="73"/>
    </row>
    <row r="46" spans="1:7" ht="38.25" customHeight="1">
      <c r="A46" s="160"/>
      <c r="B46" s="159"/>
      <c r="C46" s="161"/>
      <c r="D46" s="161"/>
      <c r="E46" s="161"/>
      <c r="F46" s="161"/>
      <c r="G46" s="73"/>
    </row>
    <row r="47" spans="1:7" ht="20.100000000000001" customHeight="1">
      <c r="A47" s="162"/>
      <c r="B47" s="159"/>
      <c r="C47" s="161"/>
      <c r="D47" s="161"/>
      <c r="E47" s="161"/>
      <c r="F47" s="161"/>
      <c r="G47" s="73"/>
    </row>
    <row r="48" spans="1:7" ht="20.100000000000001" customHeight="1">
      <c r="A48" s="160"/>
      <c r="B48" s="159"/>
      <c r="C48" s="161"/>
      <c r="D48" s="161"/>
      <c r="E48" s="161"/>
      <c r="F48" s="161"/>
      <c r="G48" s="73"/>
    </row>
    <row r="49" spans="1:7" ht="20.100000000000001" customHeight="1">
      <c r="A49" s="160"/>
      <c r="B49" s="159"/>
      <c r="C49" s="161"/>
      <c r="D49" s="161"/>
      <c r="E49" s="161"/>
      <c r="F49" s="161"/>
      <c r="G49" s="73"/>
    </row>
    <row r="50" spans="1:7" ht="27" customHeight="1">
      <c r="A50" s="160"/>
      <c r="B50" s="159"/>
      <c r="C50" s="161"/>
      <c r="D50" s="161"/>
      <c r="E50" s="161"/>
      <c r="F50" s="161"/>
      <c r="G50" s="73"/>
    </row>
    <row r="51" spans="1:7" ht="20.100000000000001" customHeight="1">
      <c r="A51" s="163"/>
      <c r="B51" s="159"/>
      <c r="C51" s="161"/>
      <c r="D51" s="161"/>
      <c r="E51" s="161"/>
      <c r="F51" s="161"/>
      <c r="G51" s="73"/>
    </row>
    <row r="52" spans="1:7" ht="37.5" customHeight="1">
      <c r="A52" s="164"/>
      <c r="B52" s="159"/>
      <c r="C52" s="161"/>
      <c r="D52" s="161"/>
      <c r="E52" s="161"/>
      <c r="F52" s="161"/>
      <c r="G52" s="73"/>
    </row>
    <row r="53" spans="1:7" ht="21" customHeight="1">
      <c r="A53" s="160"/>
      <c r="B53" s="159"/>
      <c r="C53" s="161"/>
      <c r="D53" s="161"/>
      <c r="E53" s="161"/>
      <c r="F53" s="161"/>
      <c r="G53" s="73"/>
    </row>
    <row r="54" spans="1:7" ht="20.100000000000001" customHeight="1">
      <c r="A54" s="165"/>
      <c r="B54" s="159"/>
      <c r="C54" s="161"/>
      <c r="D54" s="161"/>
      <c r="E54" s="161"/>
      <c r="F54" s="161"/>
      <c r="G54" s="73"/>
    </row>
    <row r="55" spans="1:7" ht="20.100000000000001" customHeight="1">
      <c r="A55" s="23"/>
      <c r="B55" s="159"/>
      <c r="C55" s="161"/>
      <c r="D55" s="161"/>
      <c r="E55" s="161"/>
      <c r="F55" s="161"/>
      <c r="G55" s="73"/>
    </row>
    <row r="56" spans="1:7" ht="20.100000000000001" customHeight="1">
      <c r="A56" s="163"/>
      <c r="B56" s="159"/>
      <c r="C56" s="161"/>
      <c r="D56" s="161"/>
      <c r="E56" s="161"/>
      <c r="F56" s="161"/>
      <c r="G56" s="73"/>
    </row>
    <row r="57" spans="1:7" ht="18" customHeight="1">
      <c r="A57" s="164"/>
      <c r="B57" s="159"/>
      <c r="C57" s="161"/>
      <c r="D57" s="161"/>
      <c r="E57" s="161"/>
      <c r="F57" s="161"/>
      <c r="G57" s="73"/>
    </row>
    <row r="58" spans="1:7" ht="0.75" hidden="1" customHeight="1">
      <c r="A58" s="164"/>
      <c r="B58" s="41"/>
      <c r="C58" s="72"/>
      <c r="D58" s="72"/>
      <c r="E58" s="170"/>
      <c r="F58" s="170"/>
      <c r="G58" s="170"/>
    </row>
    <row r="59" spans="1:7" ht="18.75" hidden="1" customHeight="1" outlineLevel="1">
      <c r="A59" s="169"/>
      <c r="B59" s="169"/>
      <c r="C59" s="169"/>
      <c r="D59" s="169"/>
      <c r="E59" s="169"/>
      <c r="F59" s="169"/>
      <c r="G59" s="169"/>
    </row>
    <row r="60" spans="1:7" ht="21" customHeight="1" collapsed="1">
      <c r="A60" s="164"/>
      <c r="B60" s="159"/>
      <c r="C60" s="161"/>
      <c r="D60" s="161"/>
      <c r="E60" s="161"/>
      <c r="F60" s="161"/>
      <c r="G60" s="73"/>
    </row>
    <row r="61" spans="1:7" ht="23.25" customHeight="1">
      <c r="A61" s="46"/>
      <c r="B61" s="159"/>
      <c r="C61" s="161"/>
      <c r="D61" s="161"/>
      <c r="E61" s="161"/>
      <c r="F61" s="161"/>
      <c r="G61" s="73"/>
    </row>
    <row r="62" spans="1:7" ht="36.75" customHeight="1">
      <c r="A62" s="46"/>
      <c r="B62" s="159"/>
      <c r="C62" s="161"/>
      <c r="D62" s="161"/>
      <c r="E62" s="161"/>
      <c r="F62" s="161"/>
      <c r="G62" s="73"/>
    </row>
    <row r="63" spans="1:7" ht="37.5" customHeight="1">
      <c r="A63" s="164"/>
      <c r="B63" s="159"/>
      <c r="C63" s="161"/>
      <c r="D63" s="161"/>
      <c r="E63" s="161"/>
      <c r="F63" s="161"/>
      <c r="G63" s="73"/>
    </row>
    <row r="64" spans="1:7" ht="37.5" customHeight="1">
      <c r="A64" s="164"/>
      <c r="B64" s="159"/>
      <c r="C64" s="161"/>
      <c r="D64" s="161"/>
      <c r="E64" s="161"/>
      <c r="F64" s="161"/>
      <c r="G64" s="73"/>
    </row>
    <row r="65" spans="1:7" ht="21" customHeight="1">
      <c r="A65" s="165"/>
      <c r="B65" s="159"/>
      <c r="C65" s="161"/>
      <c r="D65" s="161"/>
      <c r="E65" s="161"/>
      <c r="F65" s="161"/>
      <c r="G65" s="73"/>
    </row>
    <row r="66" spans="1:7" ht="20.100000000000001" customHeight="1">
      <c r="A66" s="169"/>
      <c r="B66" s="169"/>
      <c r="C66" s="169"/>
      <c r="D66" s="169"/>
      <c r="E66" s="169"/>
      <c r="F66" s="169"/>
      <c r="G66" s="169"/>
    </row>
    <row r="67" spans="1:7" ht="19.5" customHeight="1">
      <c r="A67" s="23"/>
      <c r="B67" s="158"/>
      <c r="C67" s="161"/>
      <c r="D67" s="161"/>
      <c r="E67" s="161"/>
      <c r="F67" s="161"/>
      <c r="G67" s="73"/>
    </row>
    <row r="68" spans="1:7" ht="20.100000000000001" customHeight="1">
      <c r="A68" s="23"/>
      <c r="B68" s="158"/>
      <c r="C68" s="161"/>
      <c r="D68" s="161"/>
      <c r="E68" s="161"/>
      <c r="F68" s="161"/>
      <c r="G68" s="73"/>
    </row>
    <row r="69" spans="1:7" ht="21" customHeight="1">
      <c r="A69" s="163"/>
      <c r="B69" s="158"/>
      <c r="C69" s="161"/>
      <c r="D69" s="161"/>
      <c r="E69" s="161"/>
      <c r="F69" s="161"/>
      <c r="G69" s="73"/>
    </row>
    <row r="70" spans="1:7" ht="24" customHeight="1">
      <c r="A70" s="171"/>
      <c r="B70" s="171"/>
      <c r="C70" s="171"/>
      <c r="D70" s="171"/>
      <c r="E70" s="171"/>
      <c r="F70" s="171"/>
      <c r="G70" s="171"/>
    </row>
    <row r="71" spans="1:7" ht="16.5" customHeight="1">
      <c r="A71" s="164"/>
      <c r="B71" s="158"/>
      <c r="C71" s="161"/>
      <c r="D71" s="161"/>
      <c r="E71" s="161"/>
      <c r="F71" s="161"/>
      <c r="G71" s="73"/>
    </row>
    <row r="72" spans="1:7" ht="20.100000000000001" customHeight="1">
      <c r="A72" s="172"/>
      <c r="B72" s="172"/>
      <c r="C72" s="172"/>
      <c r="D72" s="172"/>
      <c r="E72" s="172"/>
      <c r="F72" s="172"/>
      <c r="G72" s="172"/>
    </row>
    <row r="73" spans="1:7" ht="16.5" customHeight="1">
      <c r="A73" s="164"/>
      <c r="B73" s="158"/>
      <c r="C73" s="161"/>
      <c r="D73" s="161"/>
      <c r="E73" s="161"/>
      <c r="F73" s="161"/>
      <c r="G73" s="73"/>
    </row>
    <row r="74" spans="1:7" ht="20.100000000000001" customHeight="1">
      <c r="A74" s="164"/>
      <c r="B74" s="158"/>
      <c r="C74" s="161"/>
      <c r="D74" s="161"/>
      <c r="E74" s="161"/>
      <c r="F74" s="161"/>
      <c r="G74" s="73"/>
    </row>
    <row r="75" spans="1:7" ht="20.100000000000001" customHeight="1">
      <c r="A75" s="169"/>
      <c r="B75" s="169"/>
      <c r="C75" s="169"/>
      <c r="D75" s="169"/>
      <c r="E75" s="169"/>
      <c r="F75" s="169"/>
      <c r="G75" s="169"/>
    </row>
    <row r="76" spans="1:7" ht="18" customHeight="1">
      <c r="A76" s="164"/>
      <c r="B76" s="158"/>
      <c r="C76" s="161"/>
      <c r="D76" s="161"/>
      <c r="E76" s="161"/>
      <c r="F76" s="161"/>
      <c r="G76" s="73"/>
    </row>
    <row r="77" spans="1:7" ht="20.100000000000001" customHeight="1">
      <c r="A77" s="164"/>
      <c r="B77" s="158"/>
      <c r="C77" s="161"/>
      <c r="D77" s="161"/>
      <c r="E77" s="161"/>
      <c r="F77" s="161"/>
      <c r="G77" s="73"/>
    </row>
    <row r="78" spans="1:7" ht="20.100000000000001" customHeight="1">
      <c r="A78" s="166"/>
      <c r="B78" s="158"/>
      <c r="C78" s="161"/>
      <c r="D78" s="161"/>
      <c r="E78" s="161"/>
      <c r="F78" s="161"/>
      <c r="G78" s="73"/>
    </row>
    <row r="79" spans="1:7" ht="20.100000000000001" customHeight="1">
      <c r="A79" s="165"/>
      <c r="B79" s="158"/>
      <c r="C79" s="161"/>
      <c r="D79" s="161"/>
      <c r="E79" s="161"/>
      <c r="F79" s="161"/>
      <c r="G79" s="73"/>
    </row>
    <row r="80" spans="1:7" s="4" customFormat="1" ht="20.100000000000001" customHeight="1">
      <c r="A80" s="164"/>
      <c r="B80" s="158"/>
      <c r="C80" s="161"/>
      <c r="D80" s="161"/>
      <c r="E80" s="161"/>
      <c r="F80" s="161"/>
      <c r="G80" s="73"/>
    </row>
    <row r="81" spans="1:16" ht="20.100000000000001" customHeight="1">
      <c r="A81" s="164"/>
      <c r="B81" s="158"/>
      <c r="C81" s="161"/>
      <c r="D81" s="161"/>
      <c r="E81" s="161"/>
      <c r="F81" s="161"/>
      <c r="G81" s="73"/>
    </row>
    <row r="82" spans="1:16" ht="20.100000000000001" customHeight="1">
      <c r="A82" s="165"/>
      <c r="B82" s="158"/>
      <c r="C82" s="161"/>
      <c r="D82" s="161"/>
      <c r="E82" s="161"/>
      <c r="F82" s="161"/>
      <c r="G82" s="73"/>
    </row>
    <row r="83" spans="1:16" s="4" customFormat="1" ht="20.100000000000001" customHeight="1">
      <c r="A83" s="164"/>
      <c r="B83" s="158"/>
      <c r="C83" s="161"/>
      <c r="D83" s="161"/>
      <c r="E83" s="161"/>
      <c r="F83" s="161"/>
      <c r="G83" s="73"/>
    </row>
    <row r="84" spans="1:16" ht="20.100000000000001" customHeight="1">
      <c r="A84" s="164"/>
      <c r="B84" s="158"/>
      <c r="C84" s="161"/>
      <c r="D84" s="161"/>
      <c r="E84" s="161"/>
      <c r="F84" s="161"/>
      <c r="G84" s="73"/>
    </row>
    <row r="85" spans="1:16" ht="20.100000000000001" customHeight="1">
      <c r="A85" s="165"/>
      <c r="B85" s="89"/>
      <c r="C85" s="161"/>
      <c r="D85" s="161"/>
      <c r="E85" s="161"/>
      <c r="F85" s="161"/>
      <c r="G85" s="73"/>
    </row>
    <row r="86" spans="1:16" s="4" customFormat="1" ht="20.100000000000001" customHeight="1">
      <c r="A86" s="165"/>
      <c r="B86" s="21"/>
      <c r="C86" s="161"/>
      <c r="D86" s="161"/>
      <c r="E86" s="161"/>
      <c r="F86" s="161"/>
      <c r="G86" s="73"/>
    </row>
    <row r="87" spans="1:16" ht="8.25" customHeight="1">
      <c r="A87" s="23"/>
    </row>
    <row r="88" spans="1:16" ht="21.75" customHeight="1">
      <c r="A88" s="94"/>
      <c r="B88" s="95"/>
      <c r="C88" s="154"/>
      <c r="D88" s="96"/>
      <c r="E88" s="141"/>
      <c r="F88" s="141"/>
      <c r="G88" s="141"/>
    </row>
    <row r="89" spans="1:16" s="1" customFormat="1" ht="20.100000000000001" customHeight="1">
      <c r="A89" s="97"/>
      <c r="B89" s="98"/>
      <c r="C89" s="97"/>
      <c r="D89" s="98"/>
      <c r="E89" s="98"/>
      <c r="F89" s="98"/>
      <c r="G89" s="98"/>
      <c r="H89" s="2"/>
      <c r="I89" s="2"/>
      <c r="J89" s="2"/>
      <c r="K89" s="2"/>
      <c r="L89" s="2"/>
      <c r="M89" s="2"/>
      <c r="N89" s="2"/>
      <c r="O89" s="2"/>
      <c r="P89" s="2"/>
    </row>
    <row r="91" spans="1:16">
      <c r="A91" s="40"/>
    </row>
    <row r="92" spans="1:16">
      <c r="A92" s="40"/>
    </row>
    <row r="93" spans="1:16">
      <c r="A93" s="40"/>
    </row>
    <row r="94" spans="1:16">
      <c r="A94" s="40"/>
    </row>
    <row r="95" spans="1:16">
      <c r="A95" s="40"/>
    </row>
    <row r="96" spans="1:16">
      <c r="A96" s="40"/>
    </row>
    <row r="97" spans="1:1">
      <c r="A97" s="40"/>
    </row>
    <row r="98" spans="1:1">
      <c r="A98" s="40"/>
    </row>
    <row r="99" spans="1:1">
      <c r="A99" s="40"/>
    </row>
    <row r="100" spans="1:1">
      <c r="A100" s="40"/>
    </row>
    <row r="101" spans="1:1">
      <c r="A101" s="40"/>
    </row>
    <row r="102" spans="1:1">
      <c r="A102" s="40"/>
    </row>
    <row r="103" spans="1:1">
      <c r="A103" s="40"/>
    </row>
    <row r="104" spans="1:1">
      <c r="A104" s="40"/>
    </row>
    <row r="105" spans="1:1">
      <c r="A105" s="40"/>
    </row>
    <row r="106" spans="1:1">
      <c r="A106" s="40"/>
    </row>
    <row r="107" spans="1:1">
      <c r="A107" s="40"/>
    </row>
    <row r="108" spans="1:1">
      <c r="A108" s="40"/>
    </row>
    <row r="109" spans="1:1">
      <c r="A109" s="40"/>
    </row>
    <row r="110" spans="1:1">
      <c r="A110" s="40"/>
    </row>
    <row r="111" spans="1:1">
      <c r="A111" s="40"/>
    </row>
    <row r="112" spans="1:1">
      <c r="A112" s="40"/>
    </row>
    <row r="113" spans="1:1">
      <c r="A113" s="40"/>
    </row>
    <row r="114" spans="1:1">
      <c r="A114" s="40"/>
    </row>
    <row r="115" spans="1:1">
      <c r="A115" s="40"/>
    </row>
    <row r="116" spans="1:1">
      <c r="A116" s="40"/>
    </row>
    <row r="117" spans="1:1">
      <c r="A117" s="40"/>
    </row>
    <row r="118" spans="1:1">
      <c r="A118" s="40"/>
    </row>
    <row r="119" spans="1:1">
      <c r="A119" s="40"/>
    </row>
    <row r="120" spans="1:1">
      <c r="A120" s="40"/>
    </row>
    <row r="121" spans="1:1">
      <c r="A121" s="40"/>
    </row>
    <row r="122" spans="1:1">
      <c r="A122" s="40"/>
    </row>
    <row r="123" spans="1:1">
      <c r="A123" s="40"/>
    </row>
    <row r="124" spans="1:1">
      <c r="A124" s="40"/>
    </row>
    <row r="125" spans="1:1">
      <c r="A125" s="40"/>
    </row>
    <row r="126" spans="1:1">
      <c r="A126" s="40"/>
    </row>
    <row r="127" spans="1:1">
      <c r="A127" s="40"/>
    </row>
    <row r="128" spans="1:1">
      <c r="A128" s="40"/>
    </row>
    <row r="129" spans="1:1">
      <c r="A129" s="40"/>
    </row>
    <row r="130" spans="1:1">
      <c r="A130" s="40"/>
    </row>
    <row r="131" spans="1:1">
      <c r="A131" s="40"/>
    </row>
    <row r="132" spans="1:1">
      <c r="A132" s="40"/>
    </row>
    <row r="133" spans="1:1">
      <c r="A133" s="40"/>
    </row>
    <row r="134" spans="1:1">
      <c r="A134" s="40"/>
    </row>
    <row r="135" spans="1:1">
      <c r="A135" s="40"/>
    </row>
    <row r="136" spans="1:1">
      <c r="A136" s="40"/>
    </row>
    <row r="137" spans="1:1">
      <c r="A137" s="40"/>
    </row>
    <row r="138" spans="1:1">
      <c r="A138" s="40"/>
    </row>
    <row r="139" spans="1:1">
      <c r="A139" s="40"/>
    </row>
    <row r="140" spans="1:1">
      <c r="A140" s="40"/>
    </row>
    <row r="141" spans="1:1">
      <c r="A141" s="40"/>
    </row>
    <row r="142" spans="1:1">
      <c r="A142" s="40"/>
    </row>
    <row r="143" spans="1:1">
      <c r="A143" s="40"/>
    </row>
    <row r="144" spans="1:1">
      <c r="A144" s="40"/>
    </row>
    <row r="145" spans="1:1">
      <c r="A145" s="40"/>
    </row>
    <row r="146" spans="1:1">
      <c r="A146" s="40"/>
    </row>
    <row r="147" spans="1:1">
      <c r="A147" s="40"/>
    </row>
    <row r="148" spans="1:1">
      <c r="A148" s="40"/>
    </row>
    <row r="149" spans="1:1">
      <c r="A149" s="40"/>
    </row>
    <row r="150" spans="1:1">
      <c r="A150" s="40"/>
    </row>
    <row r="151" spans="1:1">
      <c r="A151" s="40"/>
    </row>
    <row r="152" spans="1:1">
      <c r="A152" s="40"/>
    </row>
    <row r="153" spans="1:1">
      <c r="A153" s="40"/>
    </row>
    <row r="154" spans="1:1">
      <c r="A154" s="40"/>
    </row>
    <row r="155" spans="1:1">
      <c r="A155" s="40"/>
    </row>
    <row r="156" spans="1:1">
      <c r="A156" s="40"/>
    </row>
    <row r="157" spans="1:1">
      <c r="A157" s="40"/>
    </row>
    <row r="158" spans="1:1">
      <c r="A158" s="40"/>
    </row>
    <row r="159" spans="1:1">
      <c r="A159" s="40"/>
    </row>
    <row r="160" spans="1:1">
      <c r="A160" s="40"/>
    </row>
    <row r="161" spans="1:1">
      <c r="A161" s="40"/>
    </row>
    <row r="162" spans="1:1">
      <c r="A162" s="40"/>
    </row>
    <row r="163" spans="1:1">
      <c r="A163" s="40"/>
    </row>
    <row r="164" spans="1:1">
      <c r="A164" s="40"/>
    </row>
    <row r="165" spans="1:1">
      <c r="A165" s="40"/>
    </row>
    <row r="166" spans="1:1">
      <c r="A166" s="40"/>
    </row>
    <row r="167" spans="1:1">
      <c r="A167" s="40"/>
    </row>
    <row r="168" spans="1:1">
      <c r="A168" s="40"/>
    </row>
    <row r="169" spans="1:1">
      <c r="A169" s="40"/>
    </row>
    <row r="170" spans="1:1">
      <c r="A170" s="40"/>
    </row>
    <row r="171" spans="1:1">
      <c r="A171" s="40"/>
    </row>
    <row r="172" spans="1:1">
      <c r="A172" s="40"/>
    </row>
    <row r="173" spans="1:1">
      <c r="A173" s="40"/>
    </row>
    <row r="174" spans="1:1">
      <c r="A174" s="40"/>
    </row>
    <row r="175" spans="1:1">
      <c r="A175" s="40"/>
    </row>
    <row r="176" spans="1:1">
      <c r="A176" s="40"/>
    </row>
    <row r="177" spans="1:1">
      <c r="A177" s="40"/>
    </row>
    <row r="178" spans="1:1">
      <c r="A178" s="40"/>
    </row>
    <row r="179" spans="1:1">
      <c r="A179" s="40"/>
    </row>
    <row r="180" spans="1:1">
      <c r="A180" s="40"/>
    </row>
    <row r="181" spans="1:1">
      <c r="A181" s="40"/>
    </row>
    <row r="182" spans="1:1">
      <c r="A182" s="40"/>
    </row>
    <row r="183" spans="1:1">
      <c r="A183" s="40"/>
    </row>
    <row r="184" spans="1:1">
      <c r="A184" s="40"/>
    </row>
    <row r="185" spans="1:1">
      <c r="A185" s="40"/>
    </row>
    <row r="186" spans="1:1">
      <c r="A186" s="40"/>
    </row>
    <row r="187" spans="1:1">
      <c r="A187" s="40"/>
    </row>
    <row r="188" spans="1:1">
      <c r="A188" s="40"/>
    </row>
    <row r="189" spans="1:1">
      <c r="A189" s="40"/>
    </row>
    <row r="190" spans="1:1">
      <c r="A190" s="40"/>
    </row>
    <row r="191" spans="1:1">
      <c r="A191" s="40"/>
    </row>
    <row r="192" spans="1:1">
      <c r="A192" s="40"/>
    </row>
    <row r="193" spans="1:1">
      <c r="A193" s="40"/>
    </row>
    <row r="194" spans="1:1">
      <c r="A194" s="40"/>
    </row>
    <row r="195" spans="1:1">
      <c r="A195" s="40"/>
    </row>
    <row r="196" spans="1:1">
      <c r="A196" s="40"/>
    </row>
    <row r="197" spans="1:1">
      <c r="A197" s="40"/>
    </row>
    <row r="198" spans="1:1">
      <c r="A198" s="40"/>
    </row>
    <row r="199" spans="1:1">
      <c r="A199" s="40"/>
    </row>
    <row r="200" spans="1:1">
      <c r="A200" s="40"/>
    </row>
    <row r="201" spans="1:1">
      <c r="A201" s="40"/>
    </row>
    <row r="202" spans="1:1">
      <c r="A202" s="40"/>
    </row>
    <row r="203" spans="1:1">
      <c r="A203" s="40"/>
    </row>
    <row r="204" spans="1:1">
      <c r="A204" s="40"/>
    </row>
    <row r="205" spans="1:1">
      <c r="A205" s="40"/>
    </row>
    <row r="206" spans="1:1">
      <c r="A206" s="40"/>
    </row>
    <row r="207" spans="1:1">
      <c r="A207" s="40"/>
    </row>
    <row r="208" spans="1:1">
      <c r="A208" s="40"/>
    </row>
    <row r="209" spans="1:1">
      <c r="A209" s="40"/>
    </row>
    <row r="210" spans="1:1">
      <c r="A210" s="40"/>
    </row>
    <row r="211" spans="1:1">
      <c r="A211" s="40"/>
    </row>
    <row r="212" spans="1:1">
      <c r="A212" s="40"/>
    </row>
    <row r="213" spans="1:1">
      <c r="A213" s="40"/>
    </row>
    <row r="214" spans="1:1">
      <c r="A214" s="40"/>
    </row>
    <row r="215" spans="1:1">
      <c r="A215" s="40"/>
    </row>
    <row r="216" spans="1:1">
      <c r="A216" s="40"/>
    </row>
    <row r="217" spans="1:1">
      <c r="A217" s="40"/>
    </row>
    <row r="218" spans="1:1">
      <c r="A218" s="40"/>
    </row>
    <row r="219" spans="1:1">
      <c r="A219" s="40"/>
    </row>
    <row r="220" spans="1:1">
      <c r="A220" s="40"/>
    </row>
    <row r="221" spans="1:1">
      <c r="A221" s="40"/>
    </row>
    <row r="222" spans="1:1">
      <c r="A222" s="40"/>
    </row>
    <row r="223" spans="1:1">
      <c r="A223" s="40"/>
    </row>
    <row r="224" spans="1:1">
      <c r="A224" s="40"/>
    </row>
    <row r="225" spans="1:1">
      <c r="A225" s="40"/>
    </row>
    <row r="226" spans="1:1">
      <c r="A226" s="40"/>
    </row>
    <row r="227" spans="1:1">
      <c r="A227" s="40"/>
    </row>
    <row r="228" spans="1:1">
      <c r="A228" s="40"/>
    </row>
    <row r="229" spans="1:1">
      <c r="A229" s="40"/>
    </row>
    <row r="230" spans="1:1">
      <c r="A230" s="40"/>
    </row>
    <row r="231" spans="1:1">
      <c r="A231" s="40"/>
    </row>
    <row r="232" spans="1:1">
      <c r="A232" s="40"/>
    </row>
    <row r="233" spans="1:1">
      <c r="A233" s="40"/>
    </row>
    <row r="234" spans="1:1">
      <c r="A234" s="40"/>
    </row>
    <row r="235" spans="1:1">
      <c r="A235" s="40"/>
    </row>
    <row r="236" spans="1:1">
      <c r="A236" s="40"/>
    </row>
    <row r="237" spans="1:1">
      <c r="A237" s="40"/>
    </row>
    <row r="238" spans="1:1">
      <c r="A238" s="40"/>
    </row>
    <row r="239" spans="1:1">
      <c r="A239" s="40"/>
    </row>
    <row r="240" spans="1:1">
      <c r="A240" s="40"/>
    </row>
    <row r="241" spans="1:1">
      <c r="A241" s="40"/>
    </row>
    <row r="242" spans="1:1">
      <c r="A242" s="40"/>
    </row>
    <row r="243" spans="1:1">
      <c r="A243" s="40"/>
    </row>
    <row r="244" spans="1:1">
      <c r="A244" s="40"/>
    </row>
    <row r="245" spans="1:1">
      <c r="A245" s="40"/>
    </row>
    <row r="246" spans="1:1">
      <c r="A246" s="40"/>
    </row>
    <row r="247" spans="1:1">
      <c r="A247" s="40"/>
    </row>
    <row r="248" spans="1:1">
      <c r="A248" s="40"/>
    </row>
    <row r="249" spans="1:1">
      <c r="A249" s="40"/>
    </row>
    <row r="250" spans="1:1">
      <c r="A250" s="40"/>
    </row>
    <row r="251" spans="1:1">
      <c r="A251" s="40"/>
    </row>
    <row r="252" spans="1:1">
      <c r="A252" s="40"/>
    </row>
    <row r="253" spans="1:1">
      <c r="A253" s="40"/>
    </row>
    <row r="254" spans="1:1">
      <c r="A254" s="40"/>
    </row>
    <row r="255" spans="1:1">
      <c r="A255" s="40"/>
    </row>
    <row r="256" spans="1:1">
      <c r="A256" s="40"/>
    </row>
    <row r="257" spans="1:1">
      <c r="A257" s="40"/>
    </row>
    <row r="258" spans="1:1">
      <c r="A258" s="40"/>
    </row>
  </sheetData>
  <mergeCells count="29">
    <mergeCell ref="A33:C33"/>
    <mergeCell ref="A34:G34"/>
    <mergeCell ref="B31:D31"/>
    <mergeCell ref="B32:D32"/>
    <mergeCell ref="E27:F27"/>
    <mergeCell ref="B29:D29"/>
    <mergeCell ref="B30:D30"/>
    <mergeCell ref="B27:D27"/>
    <mergeCell ref="B28:D28"/>
    <mergeCell ref="E28:F28"/>
    <mergeCell ref="A3:B3"/>
    <mergeCell ref="A8:B8"/>
    <mergeCell ref="A13:B13"/>
    <mergeCell ref="A15:B15"/>
    <mergeCell ref="A18:B18"/>
    <mergeCell ref="A16:B16"/>
    <mergeCell ref="E4:G4"/>
    <mergeCell ref="G5:H5"/>
    <mergeCell ref="G8:J8"/>
    <mergeCell ref="G15:J15"/>
    <mergeCell ref="A11:B11"/>
    <mergeCell ref="A12:B12"/>
    <mergeCell ref="B26:D26"/>
    <mergeCell ref="B20:D20"/>
    <mergeCell ref="B21:D21"/>
    <mergeCell ref="B22:D22"/>
    <mergeCell ref="B23:D23"/>
    <mergeCell ref="B24:D24"/>
    <mergeCell ref="B25:D25"/>
  </mergeCells>
  <phoneticPr fontId="3" type="noConversion"/>
  <pageMargins left="0.19685039370078741" right="0" top="0" bottom="0" header="0.31496062992125984" footer="0.19685039370078741"/>
  <pageSetup paperSize="9" scale="62" orientation="portrait" verticalDpi="300" r:id="rId1"/>
  <headerFooter alignWithMargins="0"/>
  <rowBreaks count="1" manualBreakCount="1">
    <brk id="33" max="6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indexed="43"/>
  </sheetPr>
  <dimension ref="A1:I316"/>
  <sheetViews>
    <sheetView view="pageBreakPreview" zoomScaleNormal="75" zoomScaleSheetLayoutView="75" workbookViewId="0">
      <pane xSplit="2" ySplit="6" topLeftCell="C82" activePane="bottomRight" state="frozen"/>
      <selection activeCell="A67" sqref="A67"/>
      <selection pane="topRight" activeCell="A67" sqref="A67"/>
      <selection pane="bottomLeft" activeCell="A67" sqref="A67"/>
      <selection pane="bottomRight" activeCell="E60" sqref="E60"/>
    </sheetView>
  </sheetViews>
  <sheetFormatPr defaultRowHeight="18.75"/>
  <cols>
    <col min="1" max="1" width="47.7109375" style="2" customWidth="1"/>
    <col min="2" max="2" width="5.85546875" style="21" customWidth="1"/>
    <col min="3" max="4" width="15.85546875" style="21" customWidth="1"/>
    <col min="5" max="5" width="13.85546875" style="21" customWidth="1"/>
    <col min="6" max="6" width="14.28515625" style="21" customWidth="1"/>
    <col min="7" max="7" width="12.28515625" style="21" customWidth="1"/>
    <col min="8" max="8" width="16.42578125" style="21" customWidth="1"/>
    <col min="9" max="9" width="15.85546875" style="21" customWidth="1"/>
    <col min="10" max="16384" width="9.140625" style="2"/>
  </cols>
  <sheetData>
    <row r="1" spans="1:9" ht="30.75" customHeight="1">
      <c r="A1" s="352" t="s">
        <v>85</v>
      </c>
      <c r="B1" s="352"/>
      <c r="C1" s="352"/>
      <c r="D1" s="352"/>
      <c r="E1" s="352"/>
      <c r="F1" s="352"/>
      <c r="G1" s="352"/>
      <c r="H1" s="352"/>
      <c r="I1" s="352"/>
    </row>
    <row r="2" spans="1:9" ht="5.25" customHeight="1">
      <c r="A2" s="34"/>
      <c r="B2" s="41"/>
      <c r="C2" s="41"/>
      <c r="D2" s="41"/>
      <c r="E2" s="41"/>
      <c r="F2" s="41"/>
      <c r="G2" s="41"/>
      <c r="H2" s="41"/>
      <c r="I2" s="41"/>
    </row>
    <row r="3" spans="1:9" ht="42" customHeight="1">
      <c r="A3" s="321" t="s">
        <v>210</v>
      </c>
      <c r="B3" s="322" t="s">
        <v>16</v>
      </c>
      <c r="C3" s="324" t="s">
        <v>499</v>
      </c>
      <c r="D3" s="324"/>
      <c r="E3" s="323" t="s">
        <v>535</v>
      </c>
      <c r="F3" s="323"/>
      <c r="G3" s="323"/>
      <c r="H3" s="323"/>
      <c r="I3" s="353" t="s">
        <v>204</v>
      </c>
    </row>
    <row r="4" spans="1:9" ht="72.75" customHeight="1">
      <c r="A4" s="321"/>
      <c r="B4" s="322"/>
      <c r="C4" s="293" t="s">
        <v>533</v>
      </c>
      <c r="D4" s="309" t="s">
        <v>534</v>
      </c>
      <c r="E4" s="47" t="s">
        <v>194</v>
      </c>
      <c r="F4" s="47" t="s">
        <v>182</v>
      </c>
      <c r="G4" s="47" t="s">
        <v>397</v>
      </c>
      <c r="H4" s="47" t="s">
        <v>398</v>
      </c>
      <c r="I4" s="354"/>
    </row>
    <row r="5" spans="1:9" ht="12" customHeight="1">
      <c r="A5" s="108">
        <v>1</v>
      </c>
      <c r="B5" s="109">
        <v>2</v>
      </c>
      <c r="C5" s="108">
        <v>3</v>
      </c>
      <c r="D5" s="108">
        <v>4</v>
      </c>
      <c r="E5" s="109">
        <v>5</v>
      </c>
      <c r="F5" s="108">
        <v>6</v>
      </c>
      <c r="G5" s="108">
        <v>7</v>
      </c>
      <c r="H5" s="109">
        <v>8</v>
      </c>
      <c r="I5" s="108">
        <v>9</v>
      </c>
    </row>
    <row r="6" spans="1:9" s="4" customFormat="1" ht="33" customHeight="1">
      <c r="A6" s="358" t="s">
        <v>203</v>
      </c>
      <c r="B6" s="358"/>
      <c r="C6" s="358"/>
      <c r="D6" s="358"/>
      <c r="E6" s="358"/>
      <c r="F6" s="358"/>
      <c r="G6" s="358"/>
      <c r="H6" s="358"/>
      <c r="I6" s="358"/>
    </row>
    <row r="7" spans="1:9" s="4" customFormat="1" ht="42.75" customHeight="1">
      <c r="A7" s="217" t="s">
        <v>395</v>
      </c>
      <c r="B7" s="99">
        <v>1000</v>
      </c>
      <c r="C7" s="231">
        <v>741</v>
      </c>
      <c r="D7" s="231">
        <v>924</v>
      </c>
      <c r="E7" s="231">
        <v>381</v>
      </c>
      <c r="F7" s="231">
        <v>345</v>
      </c>
      <c r="G7" s="229">
        <f>F7-E7</f>
        <v>-36</v>
      </c>
      <c r="H7" s="232">
        <f>F7/E7*100</f>
        <v>90.551181102362193</v>
      </c>
      <c r="I7" s="66"/>
    </row>
    <row r="8" spans="1:9" ht="44.25" customHeight="1">
      <c r="A8" s="217" t="s">
        <v>396</v>
      </c>
      <c r="B8" s="213">
        <v>1010</v>
      </c>
      <c r="C8" s="229">
        <v>-1960</v>
      </c>
      <c r="D8" s="229">
        <f>D10+D11+D12+D13+D14+D16</f>
        <v>-2686</v>
      </c>
      <c r="E8" s="229">
        <v>-924</v>
      </c>
      <c r="F8" s="229">
        <f>F10+F11+F12+F13+F14+F16</f>
        <v>-959</v>
      </c>
      <c r="G8" s="229">
        <f>F8-E8</f>
        <v>-35</v>
      </c>
      <c r="H8" s="232">
        <f>F8/E8*100</f>
        <v>103.78787878787878</v>
      </c>
      <c r="I8" s="66"/>
    </row>
    <row r="9" spans="1:9" s="1" customFormat="1" ht="22.5" customHeight="1">
      <c r="A9" s="104" t="s">
        <v>209</v>
      </c>
      <c r="B9" s="90">
        <v>1011</v>
      </c>
      <c r="C9" s="105" t="s">
        <v>517</v>
      </c>
      <c r="D9" s="105" t="s">
        <v>261</v>
      </c>
      <c r="E9" s="105" t="str">
        <f>D9</f>
        <v>(    )</v>
      </c>
      <c r="F9" s="105" t="str">
        <f>E9</f>
        <v>(    )</v>
      </c>
      <c r="G9" s="229" t="e">
        <f t="shared" ref="G9:G16" si="0">F9-E9</f>
        <v>#VALUE!</v>
      </c>
      <c r="H9" s="232" t="e">
        <f t="shared" ref="H9:H16" si="1">F9/E9*100</f>
        <v>#VALUE!</v>
      </c>
      <c r="I9" s="65"/>
    </row>
    <row r="10" spans="1:9" s="1" customFormat="1" ht="21" customHeight="1">
      <c r="A10" s="104" t="s">
        <v>60</v>
      </c>
      <c r="B10" s="90">
        <v>1012</v>
      </c>
      <c r="C10" s="105">
        <v>-59</v>
      </c>
      <c r="D10" s="105">
        <v>-59</v>
      </c>
      <c r="E10" s="105">
        <v>-24</v>
      </c>
      <c r="F10" s="105">
        <v>-19</v>
      </c>
      <c r="G10" s="229">
        <f t="shared" si="0"/>
        <v>5</v>
      </c>
      <c r="H10" s="232">
        <f t="shared" si="1"/>
        <v>79.166666666666657</v>
      </c>
      <c r="I10" s="65"/>
    </row>
    <row r="11" spans="1:9" s="1" customFormat="1" ht="21" customHeight="1">
      <c r="A11" s="104" t="s">
        <v>59</v>
      </c>
      <c r="B11" s="90">
        <v>1013</v>
      </c>
      <c r="C11" s="105">
        <v>-1209</v>
      </c>
      <c r="D11" s="105">
        <v>-1716</v>
      </c>
      <c r="E11" s="105">
        <v>-568</v>
      </c>
      <c r="F11" s="105">
        <v>-686</v>
      </c>
      <c r="G11" s="229">
        <f t="shared" si="0"/>
        <v>-118</v>
      </c>
      <c r="H11" s="232">
        <f t="shared" si="1"/>
        <v>120.77464788732395</v>
      </c>
      <c r="I11" s="65"/>
    </row>
    <row r="12" spans="1:9" s="1" customFormat="1" ht="21" customHeight="1">
      <c r="A12" s="104" t="s">
        <v>36</v>
      </c>
      <c r="B12" s="90">
        <v>1014</v>
      </c>
      <c r="C12" s="105">
        <v>-505</v>
      </c>
      <c r="D12" s="105">
        <v>-581</v>
      </c>
      <c r="E12" s="105">
        <v>-225</v>
      </c>
      <c r="F12" s="105">
        <v>-167</v>
      </c>
      <c r="G12" s="229">
        <f t="shared" si="0"/>
        <v>58</v>
      </c>
      <c r="H12" s="232">
        <f t="shared" si="1"/>
        <v>74.222222222222229</v>
      </c>
      <c r="I12" s="65"/>
    </row>
    <row r="13" spans="1:9" s="1" customFormat="1" ht="19.5" customHeight="1">
      <c r="A13" s="104" t="s">
        <v>37</v>
      </c>
      <c r="B13" s="90">
        <v>1015</v>
      </c>
      <c r="C13" s="105">
        <v>-104</v>
      </c>
      <c r="D13" s="105">
        <v>-116</v>
      </c>
      <c r="E13" s="105">
        <v>-49</v>
      </c>
      <c r="F13" s="105">
        <v>-33</v>
      </c>
      <c r="G13" s="229">
        <f t="shared" si="0"/>
        <v>16</v>
      </c>
      <c r="H13" s="232">
        <f t="shared" si="1"/>
        <v>67.346938775510196</v>
      </c>
      <c r="I13" s="65"/>
    </row>
    <row r="14" spans="1:9" s="1" customFormat="1" ht="48" customHeight="1">
      <c r="A14" s="104" t="s">
        <v>390</v>
      </c>
      <c r="B14" s="90">
        <v>1016</v>
      </c>
      <c r="C14" s="105">
        <v>-66</v>
      </c>
      <c r="D14" s="105">
        <v>-146</v>
      </c>
      <c r="E14" s="105">
        <v>-56</v>
      </c>
      <c r="F14" s="105">
        <v>-17</v>
      </c>
      <c r="G14" s="229">
        <f t="shared" si="0"/>
        <v>39</v>
      </c>
      <c r="H14" s="232">
        <f t="shared" si="1"/>
        <v>30.357142857142854</v>
      </c>
      <c r="I14" s="65"/>
    </row>
    <row r="15" spans="1:9" s="1" customFormat="1" ht="33" customHeight="1">
      <c r="A15" s="104" t="s">
        <v>391</v>
      </c>
      <c r="B15" s="90">
        <v>1017</v>
      </c>
      <c r="C15" s="105"/>
      <c r="D15" s="105"/>
      <c r="E15" s="105">
        <v>-2</v>
      </c>
      <c r="F15" s="105"/>
      <c r="G15" s="229">
        <f t="shared" si="0"/>
        <v>2</v>
      </c>
      <c r="H15" s="232">
        <f t="shared" si="1"/>
        <v>0</v>
      </c>
      <c r="I15" s="65"/>
    </row>
    <row r="16" spans="1:9" s="1" customFormat="1" ht="22.5" customHeight="1">
      <c r="A16" s="104" t="s">
        <v>408</v>
      </c>
      <c r="B16" s="90">
        <v>1018</v>
      </c>
      <c r="C16" s="105">
        <v>-17</v>
      </c>
      <c r="D16" s="105">
        <v>-68</v>
      </c>
      <c r="E16" s="105">
        <v>0</v>
      </c>
      <c r="F16" s="105">
        <v>-37</v>
      </c>
      <c r="G16" s="229">
        <f t="shared" si="0"/>
        <v>-37</v>
      </c>
      <c r="H16" s="232" t="e">
        <f t="shared" si="1"/>
        <v>#DIV/0!</v>
      </c>
      <c r="I16" s="65"/>
    </row>
    <row r="17" spans="1:9" s="4" customFormat="1" ht="27.75" customHeight="1">
      <c r="A17" s="220" t="s">
        <v>22</v>
      </c>
      <c r="B17" s="213">
        <v>1020</v>
      </c>
      <c r="C17" s="157">
        <f>C7-(-C8)</f>
        <v>-1219</v>
      </c>
      <c r="D17" s="157">
        <f>D7-(-D8)</f>
        <v>-1762</v>
      </c>
      <c r="E17" s="157">
        <f>E7-(-E8)</f>
        <v>-543</v>
      </c>
      <c r="F17" s="157">
        <f>F7-(-F8)</f>
        <v>-614</v>
      </c>
      <c r="G17" s="157">
        <f>F17-E17</f>
        <v>-71</v>
      </c>
      <c r="H17" s="207">
        <f>F17/E17*100</f>
        <v>113.07550644567219</v>
      </c>
      <c r="I17" s="233"/>
    </row>
    <row r="18" spans="1:9" s="4" customFormat="1" ht="27.75" customHeight="1">
      <c r="A18" s="220"/>
      <c r="B18" s="213"/>
      <c r="C18" s="157"/>
      <c r="D18" s="157"/>
      <c r="E18" s="157"/>
      <c r="F18" s="157"/>
      <c r="G18" s="157"/>
      <c r="H18" s="207"/>
      <c r="I18" s="233"/>
    </row>
    <row r="19" spans="1:9" ht="34.5" customHeight="1">
      <c r="A19" s="9" t="s">
        <v>399</v>
      </c>
      <c r="B19" s="99">
        <v>1030</v>
      </c>
      <c r="C19" s="82"/>
      <c r="D19" s="82"/>
      <c r="E19" s="82"/>
      <c r="F19" s="82"/>
      <c r="G19" s="86">
        <f>F19-E19</f>
        <v>0</v>
      </c>
      <c r="H19" s="207" t="e">
        <f>F19/E19*100</f>
        <v>#DIV/0!</v>
      </c>
      <c r="I19" s="66"/>
    </row>
    <row r="20" spans="1:9" ht="16.5" customHeight="1">
      <c r="A20" s="104" t="s">
        <v>163</v>
      </c>
      <c r="B20" s="99">
        <v>1031</v>
      </c>
      <c r="C20" s="105"/>
      <c r="D20" s="105"/>
      <c r="E20" s="105"/>
      <c r="F20" s="105"/>
      <c r="G20" s="106">
        <f>F20-E20</f>
        <v>0</v>
      </c>
      <c r="H20" s="205"/>
      <c r="I20" s="66"/>
    </row>
    <row r="21" spans="1:9" ht="32.25" customHeight="1">
      <c r="A21" s="217" t="s">
        <v>412</v>
      </c>
      <c r="B21" s="213">
        <v>1040</v>
      </c>
      <c r="C21" s="229">
        <f>SUM(C22:C41,C43)</f>
        <v>0</v>
      </c>
      <c r="D21" s="229">
        <v>0</v>
      </c>
      <c r="E21" s="229">
        <f>SUM(E22:E41,E43)</f>
        <v>0</v>
      </c>
      <c r="F21" s="229">
        <f>SUM(F22:F41,F43)</f>
        <v>0</v>
      </c>
      <c r="G21" s="229">
        <f>F21-E21</f>
        <v>0</v>
      </c>
      <c r="H21" s="207" t="e">
        <f>F21/E21*100</f>
        <v>#DIV/0!</v>
      </c>
      <c r="I21" s="66"/>
    </row>
    <row r="22" spans="1:9" ht="33.75" customHeight="1">
      <c r="A22" s="104" t="s">
        <v>93</v>
      </c>
      <c r="B22" s="99">
        <v>1041</v>
      </c>
      <c r="C22" s="105" t="s">
        <v>261</v>
      </c>
      <c r="D22" s="105"/>
      <c r="E22" s="105" t="s">
        <v>261</v>
      </c>
      <c r="F22" s="105" t="s">
        <v>261</v>
      </c>
      <c r="G22" s="106"/>
      <c r="H22" s="205"/>
      <c r="I22" s="66"/>
    </row>
    <row r="23" spans="1:9" ht="21.75" customHeight="1">
      <c r="A23" s="104" t="s">
        <v>155</v>
      </c>
      <c r="B23" s="99">
        <v>1042</v>
      </c>
      <c r="C23" s="105" t="s">
        <v>261</v>
      </c>
      <c r="D23" s="105"/>
      <c r="E23" s="105" t="s">
        <v>261</v>
      </c>
      <c r="F23" s="105" t="s">
        <v>261</v>
      </c>
      <c r="G23" s="106"/>
      <c r="H23" s="205"/>
      <c r="I23" s="66"/>
    </row>
    <row r="24" spans="1:9" ht="21.75" customHeight="1">
      <c r="A24" s="104" t="s">
        <v>57</v>
      </c>
      <c r="B24" s="99">
        <v>1043</v>
      </c>
      <c r="C24" s="105" t="s">
        <v>261</v>
      </c>
      <c r="D24" s="105"/>
      <c r="E24" s="105" t="s">
        <v>261</v>
      </c>
      <c r="F24" s="105" t="s">
        <v>261</v>
      </c>
      <c r="G24" s="106"/>
      <c r="H24" s="205"/>
      <c r="I24" s="66"/>
    </row>
    <row r="25" spans="1:9" ht="21.75" customHeight="1">
      <c r="A25" s="104" t="s">
        <v>20</v>
      </c>
      <c r="B25" s="99">
        <v>1044</v>
      </c>
      <c r="C25" s="105" t="s">
        <v>261</v>
      </c>
      <c r="D25" s="105"/>
      <c r="E25" s="105" t="s">
        <v>261</v>
      </c>
      <c r="F25" s="105" t="s">
        <v>261</v>
      </c>
      <c r="G25" s="106"/>
      <c r="H25" s="205"/>
      <c r="I25" s="66"/>
    </row>
    <row r="26" spans="1:9" ht="19.5" customHeight="1">
      <c r="A26" s="104" t="s">
        <v>21</v>
      </c>
      <c r="B26" s="99">
        <v>1045</v>
      </c>
      <c r="C26" s="105" t="s">
        <v>261</v>
      </c>
      <c r="D26" s="105"/>
      <c r="E26" s="105" t="s">
        <v>261</v>
      </c>
      <c r="F26" s="105" t="s">
        <v>261</v>
      </c>
      <c r="G26" s="106"/>
      <c r="H26" s="205"/>
      <c r="I26" s="66"/>
    </row>
    <row r="27" spans="1:9" s="1" customFormat="1" ht="20.100000000000001" customHeight="1">
      <c r="A27" s="104" t="s">
        <v>34</v>
      </c>
      <c r="B27" s="99">
        <v>1046</v>
      </c>
      <c r="C27" s="105" t="s">
        <v>261</v>
      </c>
      <c r="D27" s="105"/>
      <c r="E27" s="105" t="s">
        <v>261</v>
      </c>
      <c r="F27" s="105" t="s">
        <v>261</v>
      </c>
      <c r="G27" s="106"/>
      <c r="H27" s="205"/>
      <c r="I27" s="66"/>
    </row>
    <row r="28" spans="1:9" s="1" customFormat="1" ht="20.100000000000001" customHeight="1">
      <c r="A28" s="104" t="s">
        <v>35</v>
      </c>
      <c r="B28" s="99">
        <v>1047</v>
      </c>
      <c r="C28" s="105" t="s">
        <v>261</v>
      </c>
      <c r="D28" s="105"/>
      <c r="E28" s="105" t="s">
        <v>261</v>
      </c>
      <c r="F28" s="105" t="s">
        <v>261</v>
      </c>
      <c r="G28" s="106"/>
      <c r="H28" s="205"/>
      <c r="I28" s="66"/>
    </row>
    <row r="29" spans="1:9" s="1" customFormat="1" ht="20.25" customHeight="1">
      <c r="A29" s="104" t="s">
        <v>36</v>
      </c>
      <c r="B29" s="99">
        <v>1048</v>
      </c>
      <c r="C29" s="105" t="s">
        <v>261</v>
      </c>
      <c r="D29" s="315"/>
      <c r="E29" s="105" t="s">
        <v>261</v>
      </c>
      <c r="F29" s="315"/>
      <c r="G29" s="106"/>
      <c r="H29" s="205"/>
      <c r="I29" s="66"/>
    </row>
    <row r="30" spans="1:9" s="1" customFormat="1" ht="20.25" customHeight="1">
      <c r="A30" s="104" t="s">
        <v>37</v>
      </c>
      <c r="B30" s="99">
        <v>1049</v>
      </c>
      <c r="C30" s="105" t="s">
        <v>261</v>
      </c>
      <c r="D30" s="315"/>
      <c r="E30" s="105" t="s">
        <v>261</v>
      </c>
      <c r="F30" s="315"/>
      <c r="G30" s="106"/>
      <c r="H30" s="205"/>
      <c r="I30" s="66"/>
    </row>
    <row r="31" spans="1:9" s="1" customFormat="1" ht="35.25" customHeight="1">
      <c r="A31" s="104" t="s">
        <v>38</v>
      </c>
      <c r="B31" s="99">
        <v>1050</v>
      </c>
      <c r="C31" s="105" t="s">
        <v>261</v>
      </c>
      <c r="D31" s="105"/>
      <c r="E31" s="105" t="s">
        <v>261</v>
      </c>
      <c r="F31" s="105" t="s">
        <v>261</v>
      </c>
      <c r="G31" s="106"/>
      <c r="H31" s="205"/>
      <c r="I31" s="66"/>
    </row>
    <row r="32" spans="1:9" s="1" customFormat="1" ht="46.5" customHeight="1">
      <c r="A32" s="104" t="s">
        <v>39</v>
      </c>
      <c r="B32" s="99">
        <v>1051</v>
      </c>
      <c r="C32" s="105" t="s">
        <v>261</v>
      </c>
      <c r="D32" s="105"/>
      <c r="E32" s="105" t="s">
        <v>261</v>
      </c>
      <c r="F32" s="105" t="s">
        <v>261</v>
      </c>
      <c r="G32" s="106"/>
      <c r="H32" s="205"/>
      <c r="I32" s="66"/>
    </row>
    <row r="33" spans="1:9" s="1" customFormat="1" ht="33.75" customHeight="1">
      <c r="A33" s="104" t="s">
        <v>40</v>
      </c>
      <c r="B33" s="99">
        <v>1052</v>
      </c>
      <c r="C33" s="105" t="s">
        <v>261</v>
      </c>
      <c r="D33" s="105"/>
      <c r="E33" s="105" t="s">
        <v>261</v>
      </c>
      <c r="F33" s="105" t="s">
        <v>261</v>
      </c>
      <c r="G33" s="106"/>
      <c r="H33" s="205"/>
      <c r="I33" s="66"/>
    </row>
    <row r="34" spans="1:9" s="1" customFormat="1" ht="31.5" customHeight="1">
      <c r="A34" s="104" t="s">
        <v>392</v>
      </c>
      <c r="B34" s="99">
        <v>1053</v>
      </c>
      <c r="C34" s="105" t="s">
        <v>261</v>
      </c>
      <c r="D34" s="105"/>
      <c r="E34" s="105" t="s">
        <v>261</v>
      </c>
      <c r="F34" s="105" t="s">
        <v>261</v>
      </c>
      <c r="G34" s="106"/>
      <c r="H34" s="205"/>
      <c r="I34" s="66"/>
    </row>
    <row r="35" spans="1:9" s="1" customFormat="1" ht="21.75" customHeight="1">
      <c r="A35" s="104" t="s">
        <v>41</v>
      </c>
      <c r="B35" s="99">
        <v>1054</v>
      </c>
      <c r="C35" s="105" t="s">
        <v>261</v>
      </c>
      <c r="D35" s="105"/>
      <c r="E35" s="105" t="s">
        <v>261</v>
      </c>
      <c r="F35" s="105" t="s">
        <v>261</v>
      </c>
      <c r="G35" s="106"/>
      <c r="H35" s="205"/>
      <c r="I35" s="66"/>
    </row>
    <row r="36" spans="1:9" s="1" customFormat="1" ht="20.25" customHeight="1">
      <c r="A36" s="104" t="s">
        <v>61</v>
      </c>
      <c r="B36" s="99">
        <v>1055</v>
      </c>
      <c r="C36" s="105" t="s">
        <v>261</v>
      </c>
      <c r="D36" s="105"/>
      <c r="E36" s="105" t="s">
        <v>261</v>
      </c>
      <c r="F36" s="105" t="s">
        <v>261</v>
      </c>
      <c r="G36" s="106"/>
      <c r="H36" s="205"/>
      <c r="I36" s="66"/>
    </row>
    <row r="37" spans="1:9" s="1" customFormat="1" ht="20.100000000000001" customHeight="1">
      <c r="A37" s="104" t="s">
        <v>42</v>
      </c>
      <c r="B37" s="99">
        <v>1056</v>
      </c>
      <c r="C37" s="105" t="s">
        <v>261</v>
      </c>
      <c r="D37" s="105"/>
      <c r="E37" s="105" t="s">
        <v>261</v>
      </c>
      <c r="F37" s="105" t="s">
        <v>261</v>
      </c>
      <c r="G37" s="106"/>
      <c r="H37" s="205"/>
      <c r="I37" s="66"/>
    </row>
    <row r="38" spans="1:9" s="1" customFormat="1" ht="21.75" customHeight="1">
      <c r="A38" s="104" t="s">
        <v>43</v>
      </c>
      <c r="B38" s="99">
        <v>1057</v>
      </c>
      <c r="C38" s="105" t="s">
        <v>261</v>
      </c>
      <c r="D38" s="105"/>
      <c r="E38" s="105" t="s">
        <v>261</v>
      </c>
      <c r="F38" s="105" t="s">
        <v>261</v>
      </c>
      <c r="G38" s="106"/>
      <c r="H38" s="205"/>
      <c r="I38" s="66"/>
    </row>
    <row r="39" spans="1:9" s="1" customFormat="1" ht="30.75" customHeight="1">
      <c r="A39" s="104" t="s">
        <v>44</v>
      </c>
      <c r="B39" s="99">
        <v>1058</v>
      </c>
      <c r="C39" s="105" t="s">
        <v>261</v>
      </c>
      <c r="D39" s="105"/>
      <c r="E39" s="105" t="s">
        <v>261</v>
      </c>
      <c r="F39" s="105" t="s">
        <v>261</v>
      </c>
      <c r="G39" s="106"/>
      <c r="H39" s="205"/>
      <c r="I39" s="66"/>
    </row>
    <row r="40" spans="1:9" s="1" customFormat="1" ht="30.75" customHeight="1">
      <c r="A40" s="104" t="s">
        <v>45</v>
      </c>
      <c r="B40" s="99">
        <v>1059</v>
      </c>
      <c r="C40" s="105" t="s">
        <v>261</v>
      </c>
      <c r="D40" s="105"/>
      <c r="E40" s="105" t="s">
        <v>261</v>
      </c>
      <c r="F40" s="105" t="s">
        <v>261</v>
      </c>
      <c r="G40" s="106"/>
      <c r="H40" s="205"/>
      <c r="I40" s="66"/>
    </row>
    <row r="41" spans="1:9" s="1" customFormat="1" ht="50.25" customHeight="1">
      <c r="A41" s="104" t="s">
        <v>70</v>
      </c>
      <c r="B41" s="99">
        <v>1060</v>
      </c>
      <c r="C41" s="105" t="s">
        <v>261</v>
      </c>
      <c r="D41" s="105"/>
      <c r="E41" s="105" t="s">
        <v>261</v>
      </c>
      <c r="F41" s="105" t="s">
        <v>261</v>
      </c>
      <c r="G41" s="106"/>
      <c r="H41" s="205"/>
      <c r="I41" s="66"/>
    </row>
    <row r="42" spans="1:9" s="1" customFormat="1" ht="22.5" customHeight="1">
      <c r="A42" s="176" t="s">
        <v>46</v>
      </c>
      <c r="B42" s="219">
        <v>1061</v>
      </c>
      <c r="C42" s="174" t="s">
        <v>261</v>
      </c>
      <c r="D42" s="174"/>
      <c r="E42" s="174" t="s">
        <v>261</v>
      </c>
      <c r="F42" s="174" t="s">
        <v>261</v>
      </c>
      <c r="G42" s="175"/>
      <c r="H42" s="206"/>
      <c r="I42" s="66"/>
    </row>
    <row r="43" spans="1:9" s="1" customFormat="1" ht="22.5" customHeight="1">
      <c r="A43" s="104" t="s">
        <v>400</v>
      </c>
      <c r="B43" s="99">
        <v>1062</v>
      </c>
      <c r="C43" s="105" t="s">
        <v>261</v>
      </c>
      <c r="D43" s="105"/>
      <c r="E43" s="105" t="s">
        <v>261</v>
      </c>
      <c r="F43" s="105" t="s">
        <v>261</v>
      </c>
      <c r="G43" s="106"/>
      <c r="H43" s="205"/>
      <c r="I43" s="66"/>
    </row>
    <row r="44" spans="1:9" ht="27.75" customHeight="1">
      <c r="A44" s="294" t="s">
        <v>401</v>
      </c>
      <c r="B44" s="213">
        <v>1070</v>
      </c>
      <c r="C44" s="229">
        <f>SUM(C47:C51)</f>
        <v>0</v>
      </c>
      <c r="D44" s="229">
        <f>SUM(D47:D51)</f>
        <v>0</v>
      </c>
      <c r="E44" s="229">
        <f>SUM(E47:E51)</f>
        <v>0</v>
      </c>
      <c r="F44" s="229">
        <f>SUM(F47:F51)</f>
        <v>0</v>
      </c>
      <c r="G44" s="229">
        <f>F44-E44</f>
        <v>0</v>
      </c>
      <c r="H44" s="207" t="e">
        <f>F44/E44*100</f>
        <v>#DIV/0!</v>
      </c>
      <c r="I44" s="66"/>
    </row>
    <row r="45" spans="1:9" ht="22.5" customHeight="1">
      <c r="A45" s="104" t="s">
        <v>36</v>
      </c>
      <c r="B45" s="99">
        <v>1071</v>
      </c>
      <c r="C45" s="105" t="s">
        <v>261</v>
      </c>
      <c r="D45" s="105"/>
      <c r="E45" s="105" t="s">
        <v>261</v>
      </c>
      <c r="F45" s="105" t="s">
        <v>261</v>
      </c>
      <c r="G45" s="106"/>
      <c r="H45" s="205"/>
      <c r="I45" s="66"/>
    </row>
    <row r="46" spans="1:9" ht="20.25" customHeight="1">
      <c r="A46" s="104" t="s">
        <v>37</v>
      </c>
      <c r="B46" s="99">
        <v>1072</v>
      </c>
      <c r="C46" s="105" t="s">
        <v>261</v>
      </c>
      <c r="D46" s="105"/>
      <c r="E46" s="105" t="s">
        <v>261</v>
      </c>
      <c r="F46" s="105" t="s">
        <v>261</v>
      </c>
      <c r="G46" s="106"/>
      <c r="H46" s="205"/>
      <c r="I46" s="66"/>
    </row>
    <row r="47" spans="1:9" s="1" customFormat="1" ht="21" customHeight="1">
      <c r="A47" s="104" t="s">
        <v>136</v>
      </c>
      <c r="B47" s="99">
        <v>1073</v>
      </c>
      <c r="C47" s="105" t="s">
        <v>261</v>
      </c>
      <c r="D47" s="105"/>
      <c r="E47" s="105" t="s">
        <v>261</v>
      </c>
      <c r="F47" s="105" t="s">
        <v>261</v>
      </c>
      <c r="G47" s="106"/>
      <c r="H47" s="205"/>
      <c r="I47" s="66"/>
    </row>
    <row r="48" spans="1:9" s="1" customFormat="1" ht="29.25" customHeight="1">
      <c r="A48" s="104" t="s">
        <v>58</v>
      </c>
      <c r="B48" s="99">
        <v>1074</v>
      </c>
      <c r="C48" s="105" t="s">
        <v>261</v>
      </c>
      <c r="D48" s="105"/>
      <c r="E48" s="105" t="s">
        <v>261</v>
      </c>
      <c r="F48" s="105" t="s">
        <v>261</v>
      </c>
      <c r="G48" s="106"/>
      <c r="H48" s="205"/>
      <c r="I48" s="66"/>
    </row>
    <row r="49" spans="1:9" s="1" customFormat="1" ht="19.5" customHeight="1">
      <c r="A49" s="104" t="s">
        <v>73</v>
      </c>
      <c r="B49" s="99">
        <v>1075</v>
      </c>
      <c r="C49" s="105" t="s">
        <v>261</v>
      </c>
      <c r="D49" s="105"/>
      <c r="E49" s="105" t="s">
        <v>261</v>
      </c>
      <c r="F49" s="105" t="s">
        <v>261</v>
      </c>
      <c r="G49" s="106"/>
      <c r="H49" s="205"/>
      <c r="I49" s="66"/>
    </row>
    <row r="50" spans="1:9" s="1" customFormat="1" ht="17.25" customHeight="1">
      <c r="A50" s="104" t="s">
        <v>137</v>
      </c>
      <c r="B50" s="99">
        <v>1076</v>
      </c>
      <c r="C50" s="105" t="s">
        <v>261</v>
      </c>
      <c r="D50" s="105"/>
      <c r="E50" s="105" t="s">
        <v>261</v>
      </c>
      <c r="F50" s="105" t="s">
        <v>261</v>
      </c>
      <c r="G50" s="106"/>
      <c r="H50" s="205"/>
      <c r="I50" s="66"/>
    </row>
    <row r="51" spans="1:9" s="1" customFormat="1" ht="24.75" customHeight="1">
      <c r="A51" s="104" t="s">
        <v>402</v>
      </c>
      <c r="B51" s="99">
        <v>1077</v>
      </c>
      <c r="C51" s="82" t="s">
        <v>261</v>
      </c>
      <c r="D51" s="82"/>
      <c r="E51" s="82" t="s">
        <v>261</v>
      </c>
      <c r="F51" s="82" t="s">
        <v>261</v>
      </c>
      <c r="G51" s="86"/>
      <c r="H51" s="204"/>
      <c r="I51" s="66"/>
    </row>
    <row r="52" spans="1:9" s="1" customFormat="1" ht="34.5" customHeight="1">
      <c r="A52" s="234" t="s">
        <v>403</v>
      </c>
      <c r="B52" s="213">
        <v>1080</v>
      </c>
      <c r="C52" s="229">
        <f>SUM(C53:C57)</f>
        <v>0</v>
      </c>
      <c r="D52" s="229">
        <f>SUM(D53:D57)</f>
        <v>0</v>
      </c>
      <c r="E52" s="229">
        <f>SUM(E53:E57)</f>
        <v>0</v>
      </c>
      <c r="F52" s="229">
        <f>SUM(F53:F57)</f>
        <v>0</v>
      </c>
      <c r="G52" s="229">
        <f>F52-E52</f>
        <v>0</v>
      </c>
      <c r="H52" s="207" t="e">
        <f>F52/E52*100</f>
        <v>#DIV/0!</v>
      </c>
      <c r="I52" s="66"/>
    </row>
    <row r="53" spans="1:9" s="1" customFormat="1" ht="20.100000000000001" customHeight="1">
      <c r="A53" s="104" t="s">
        <v>66</v>
      </c>
      <c r="B53" s="99">
        <v>1081</v>
      </c>
      <c r="C53" s="105" t="s">
        <v>261</v>
      </c>
      <c r="D53" s="105"/>
      <c r="E53" s="105" t="s">
        <v>261</v>
      </c>
      <c r="F53" s="105" t="s">
        <v>261</v>
      </c>
      <c r="G53" s="106"/>
      <c r="H53" s="205"/>
      <c r="I53" s="66"/>
    </row>
    <row r="54" spans="1:9" s="1" customFormat="1" ht="20.100000000000001" customHeight="1">
      <c r="A54" s="104" t="s">
        <v>47</v>
      </c>
      <c r="B54" s="99">
        <v>1082</v>
      </c>
      <c r="C54" s="105" t="s">
        <v>261</v>
      </c>
      <c r="D54" s="105"/>
      <c r="E54" s="105" t="s">
        <v>261</v>
      </c>
      <c r="F54" s="105" t="s">
        <v>261</v>
      </c>
      <c r="G54" s="106"/>
      <c r="H54" s="205"/>
      <c r="I54" s="66"/>
    </row>
    <row r="55" spans="1:9" s="1" customFormat="1" ht="18.75" customHeight="1">
      <c r="A55" s="104" t="s">
        <v>56</v>
      </c>
      <c r="B55" s="99">
        <v>1083</v>
      </c>
      <c r="C55" s="105" t="s">
        <v>261</v>
      </c>
      <c r="D55" s="105"/>
      <c r="E55" s="105" t="s">
        <v>261</v>
      </c>
      <c r="F55" s="105" t="s">
        <v>261</v>
      </c>
      <c r="G55" s="106"/>
      <c r="H55" s="205"/>
      <c r="I55" s="66"/>
    </row>
    <row r="56" spans="1:9" s="1" customFormat="1" ht="20.100000000000001" customHeight="1">
      <c r="A56" s="104" t="s">
        <v>163</v>
      </c>
      <c r="B56" s="99">
        <v>1084</v>
      </c>
      <c r="C56" s="105" t="s">
        <v>261</v>
      </c>
      <c r="D56" s="105"/>
      <c r="E56" s="105" t="s">
        <v>261</v>
      </c>
      <c r="F56" s="105" t="s">
        <v>261</v>
      </c>
      <c r="G56" s="106"/>
      <c r="H56" s="205"/>
      <c r="I56" s="66"/>
    </row>
    <row r="57" spans="1:9" s="1" customFormat="1" ht="21.75" customHeight="1">
      <c r="A57" s="104" t="s">
        <v>404</v>
      </c>
      <c r="B57" s="99">
        <v>1085</v>
      </c>
      <c r="C57" s="105" t="s">
        <v>261</v>
      </c>
      <c r="D57" s="105"/>
      <c r="E57" s="105" t="s">
        <v>261</v>
      </c>
      <c r="F57" s="105" t="s">
        <v>261</v>
      </c>
      <c r="G57" s="106"/>
      <c r="H57" s="205"/>
      <c r="I57" s="66"/>
    </row>
    <row r="58" spans="1:9" s="4" customFormat="1" ht="38.25" customHeight="1">
      <c r="A58" s="220" t="s">
        <v>2</v>
      </c>
      <c r="B58" s="213">
        <v>1100</v>
      </c>
      <c r="C58" s="157">
        <f>C17+C19+C21+C44+C52</f>
        <v>-1219</v>
      </c>
      <c r="D58" s="157">
        <f>D17+D19+D21+D44+D52</f>
        <v>-1762</v>
      </c>
      <c r="E58" s="157">
        <f>E17+E19+E21+E44+E52</f>
        <v>-543</v>
      </c>
      <c r="F58" s="157">
        <f>F17+F19+F21+F44+F52</f>
        <v>-614</v>
      </c>
      <c r="G58" s="157">
        <f t="shared" ref="G58:G73" si="2">F58-E58</f>
        <v>-71</v>
      </c>
      <c r="H58" s="207">
        <f>F58/E58*100</f>
        <v>113.07550644567219</v>
      </c>
      <c r="I58" s="67"/>
    </row>
    <row r="59" spans="1:9" ht="33.75" customHeight="1">
      <c r="A59" s="9" t="s">
        <v>406</v>
      </c>
      <c r="B59" s="99">
        <v>1110</v>
      </c>
      <c r="C59" s="82"/>
      <c r="D59" s="82"/>
      <c r="E59" s="82"/>
      <c r="F59" s="82"/>
      <c r="G59" s="86">
        <f t="shared" si="2"/>
        <v>0</v>
      </c>
      <c r="H59" s="204"/>
      <c r="I59" s="66"/>
    </row>
    <row r="60" spans="1:9" ht="24" customHeight="1">
      <c r="A60" s="9" t="s">
        <v>405</v>
      </c>
      <c r="B60" s="99">
        <v>1120</v>
      </c>
      <c r="C60" s="82">
        <v>1200</v>
      </c>
      <c r="D60" s="82"/>
      <c r="E60" s="82"/>
      <c r="F60" s="82"/>
      <c r="G60" s="86">
        <f t="shared" si="2"/>
        <v>0</v>
      </c>
      <c r="H60" s="204"/>
      <c r="I60" s="66"/>
    </row>
    <row r="61" spans="1:9" ht="36" customHeight="1">
      <c r="A61" s="9" t="s">
        <v>409</v>
      </c>
      <c r="B61" s="99">
        <v>1130</v>
      </c>
      <c r="C61" s="82" t="s">
        <v>261</v>
      </c>
      <c r="D61" s="82"/>
      <c r="E61" s="82" t="s">
        <v>261</v>
      </c>
      <c r="F61" s="82" t="s">
        <v>261</v>
      </c>
      <c r="G61" s="86"/>
      <c r="H61" s="204"/>
      <c r="I61" s="66"/>
    </row>
    <row r="62" spans="1:9" ht="24.75" customHeight="1">
      <c r="A62" s="9" t="s">
        <v>410</v>
      </c>
      <c r="B62" s="99">
        <v>1140</v>
      </c>
      <c r="C62" s="82" t="s">
        <v>261</v>
      </c>
      <c r="D62" s="82"/>
      <c r="E62" s="82" t="s">
        <v>261</v>
      </c>
      <c r="F62" s="82" t="s">
        <v>261</v>
      </c>
      <c r="G62" s="86"/>
      <c r="H62" s="204"/>
      <c r="I62" s="66"/>
    </row>
    <row r="63" spans="1:9" ht="26.25" customHeight="1">
      <c r="A63" s="311" t="s">
        <v>536</v>
      </c>
      <c r="B63" s="99">
        <v>1150</v>
      </c>
      <c r="C63" s="82"/>
      <c r="D63" s="82">
        <v>1700</v>
      </c>
      <c r="E63" s="82">
        <v>550</v>
      </c>
      <c r="F63" s="82">
        <v>522</v>
      </c>
      <c r="G63" s="86">
        <f t="shared" si="2"/>
        <v>-28</v>
      </c>
      <c r="H63" s="204"/>
      <c r="I63" s="66"/>
    </row>
    <row r="64" spans="1:9" ht="18.75" customHeight="1">
      <c r="A64" s="104" t="s">
        <v>163</v>
      </c>
      <c r="B64" s="99">
        <v>1151</v>
      </c>
      <c r="C64" s="105"/>
      <c r="D64" s="105"/>
      <c r="E64" s="105"/>
      <c r="F64" s="105"/>
      <c r="G64" s="106">
        <f t="shared" si="2"/>
        <v>0</v>
      </c>
      <c r="H64" s="205"/>
      <c r="I64" s="66"/>
    </row>
    <row r="65" spans="1:9" ht="28.5" customHeight="1">
      <c r="A65" s="9" t="s">
        <v>411</v>
      </c>
      <c r="B65" s="99">
        <v>1160</v>
      </c>
      <c r="C65" s="82" t="s">
        <v>261</v>
      </c>
      <c r="D65" s="82"/>
      <c r="E65" s="82" t="s">
        <v>261</v>
      </c>
      <c r="F65" s="82" t="s">
        <v>261</v>
      </c>
      <c r="G65" s="86"/>
      <c r="H65" s="204"/>
      <c r="I65" s="66"/>
    </row>
    <row r="66" spans="1:9" ht="18.75" customHeight="1">
      <c r="A66" s="104" t="s">
        <v>163</v>
      </c>
      <c r="B66" s="99">
        <v>1161</v>
      </c>
      <c r="C66" s="105" t="s">
        <v>261</v>
      </c>
      <c r="D66" s="105"/>
      <c r="E66" s="105" t="s">
        <v>261</v>
      </c>
      <c r="F66" s="105" t="s">
        <v>261</v>
      </c>
      <c r="G66" s="106"/>
      <c r="H66" s="205"/>
      <c r="I66" s="66"/>
    </row>
    <row r="67" spans="1:9" s="4" customFormat="1" ht="39" customHeight="1">
      <c r="A67" s="220" t="s">
        <v>84</v>
      </c>
      <c r="B67" s="213">
        <v>1170</v>
      </c>
      <c r="C67" s="157">
        <f>SUM(C58,C59,C60,C61,C62,C63,C65)</f>
        <v>-19</v>
      </c>
      <c r="D67" s="157">
        <f>D58+D63</f>
        <v>-62</v>
      </c>
      <c r="E67" s="157">
        <f>SUM(E58,E59,E60,E61,E62,E63,E65)</f>
        <v>7</v>
      </c>
      <c r="F67" s="157">
        <f>SUM(F58,F59,F60,F61,F62,F63,F65)</f>
        <v>-92</v>
      </c>
      <c r="G67" s="157">
        <f t="shared" si="2"/>
        <v>-99</v>
      </c>
      <c r="H67" s="207">
        <f>F67/E67*100</f>
        <v>-1314.2857142857142</v>
      </c>
      <c r="I67" s="67"/>
    </row>
    <row r="68" spans="1:9" ht="33.75" customHeight="1">
      <c r="A68" s="7" t="s">
        <v>109</v>
      </c>
      <c r="B68" s="99">
        <v>1180</v>
      </c>
      <c r="C68" s="82"/>
      <c r="D68" s="82"/>
      <c r="E68" s="82"/>
      <c r="F68" s="82"/>
      <c r="G68" s="86">
        <f t="shared" si="2"/>
        <v>0</v>
      </c>
      <c r="H68" s="204"/>
      <c r="I68" s="66"/>
    </row>
    <row r="69" spans="1:9" ht="38.25" customHeight="1">
      <c r="A69" s="7" t="s">
        <v>110</v>
      </c>
      <c r="B69" s="99">
        <v>1190</v>
      </c>
      <c r="C69" s="82"/>
      <c r="D69" s="82"/>
      <c r="E69" s="82"/>
      <c r="F69" s="82"/>
      <c r="G69" s="86">
        <f t="shared" si="2"/>
        <v>0</v>
      </c>
      <c r="H69" s="204"/>
      <c r="I69" s="66"/>
    </row>
    <row r="70" spans="1:9" s="4" customFormat="1" ht="40.5" customHeight="1">
      <c r="A70" s="220" t="s">
        <v>407</v>
      </c>
      <c r="B70" s="213">
        <v>1200</v>
      </c>
      <c r="C70" s="157">
        <f>SUM(C67,C68,C69)</f>
        <v>-19</v>
      </c>
      <c r="D70" s="157">
        <f>D67+D68+D69</f>
        <v>-62</v>
      </c>
      <c r="E70" s="157">
        <f>SUM(E67,E68,E69)</f>
        <v>7</v>
      </c>
      <c r="F70" s="157">
        <f>SUM(F67,F68,F69)</f>
        <v>-92</v>
      </c>
      <c r="G70" s="157">
        <f t="shared" si="2"/>
        <v>-99</v>
      </c>
      <c r="H70" s="207">
        <f>F70/E70*100</f>
        <v>-1314.2857142857142</v>
      </c>
      <c r="I70" s="67"/>
    </row>
    <row r="71" spans="1:9" ht="24.75" customHeight="1">
      <c r="A71" s="7" t="s">
        <v>23</v>
      </c>
      <c r="B71" s="92">
        <v>1201</v>
      </c>
      <c r="C71" s="82"/>
      <c r="D71" s="82"/>
      <c r="E71" s="82">
        <v>7</v>
      </c>
      <c r="F71" s="82"/>
      <c r="G71" s="86">
        <f t="shared" si="2"/>
        <v>-7</v>
      </c>
      <c r="H71" s="204"/>
      <c r="I71" s="65"/>
    </row>
    <row r="72" spans="1:9" ht="21" customHeight="1">
      <c r="A72" s="7" t="s">
        <v>24</v>
      </c>
      <c r="B72" s="92">
        <v>1202</v>
      </c>
      <c r="C72" s="82">
        <v>-19</v>
      </c>
      <c r="D72" s="82">
        <v>-62</v>
      </c>
      <c r="E72" s="82"/>
      <c r="F72" s="82">
        <v>-92</v>
      </c>
      <c r="G72" s="86"/>
      <c r="H72" s="204"/>
      <c r="I72" s="65"/>
    </row>
    <row r="73" spans="1:9" ht="19.5" customHeight="1">
      <c r="A73" s="104" t="s">
        <v>193</v>
      </c>
      <c r="B73" s="99">
        <v>1210</v>
      </c>
      <c r="C73" s="105"/>
      <c r="D73" s="105"/>
      <c r="E73" s="105"/>
      <c r="F73" s="105"/>
      <c r="G73" s="106">
        <f t="shared" si="2"/>
        <v>0</v>
      </c>
      <c r="H73" s="205"/>
      <c r="I73" s="66"/>
    </row>
    <row r="74" spans="1:9" s="4" customFormat="1" ht="38.25" customHeight="1">
      <c r="A74" s="358" t="s">
        <v>207</v>
      </c>
      <c r="B74" s="358"/>
      <c r="C74" s="358"/>
      <c r="D74" s="358"/>
      <c r="E74" s="358"/>
      <c r="F74" s="358"/>
      <c r="G74" s="358"/>
      <c r="H74" s="358"/>
      <c r="I74" s="358"/>
    </row>
    <row r="75" spans="1:9" ht="36" customHeight="1">
      <c r="A75" s="59" t="s">
        <v>270</v>
      </c>
      <c r="B75" s="92">
        <v>1300</v>
      </c>
      <c r="C75" s="86">
        <f>SUM(C19,C52)</f>
        <v>0</v>
      </c>
      <c r="D75" s="86"/>
      <c r="E75" s="86">
        <f>SUM(E19,E52)</f>
        <v>0</v>
      </c>
      <c r="F75" s="86">
        <f>SUM(F19,F52)</f>
        <v>0</v>
      </c>
      <c r="G75" s="86">
        <f>F75-E75</f>
        <v>0</v>
      </c>
      <c r="H75" s="207" t="e">
        <f>F75/E75*100</f>
        <v>#DIV/0!</v>
      </c>
      <c r="I75" s="65"/>
    </row>
    <row r="76" spans="1:9" ht="54.75" customHeight="1">
      <c r="A76" s="62" t="s">
        <v>268</v>
      </c>
      <c r="B76" s="92">
        <v>1310</v>
      </c>
      <c r="C76" s="86">
        <f>SUM(C59,C60,C61,C62)</f>
        <v>1200</v>
      </c>
      <c r="D76" s="86"/>
      <c r="E76" s="86">
        <f>SUM(E59,E60,E61,E62)</f>
        <v>0</v>
      </c>
      <c r="F76" s="86">
        <f>SUM(F59,F60,F61,F62)</f>
        <v>0</v>
      </c>
      <c r="G76" s="86">
        <f>F76-E76</f>
        <v>0</v>
      </c>
      <c r="H76" s="207" t="e">
        <f t="shared" ref="H76:H88" si="3">F76/E76*100</f>
        <v>#DIV/0!</v>
      </c>
      <c r="I76" s="65"/>
    </row>
    <row r="77" spans="1:9" ht="35.25" customHeight="1">
      <c r="A77" s="59" t="s">
        <v>269</v>
      </c>
      <c r="B77" s="92">
        <v>1320</v>
      </c>
      <c r="C77" s="86"/>
      <c r="D77" s="86">
        <v>1700</v>
      </c>
      <c r="E77" s="86">
        <f>SUM(E63,E65)</f>
        <v>550</v>
      </c>
      <c r="F77" s="86">
        <f>SUM(F63,F65)</f>
        <v>522</v>
      </c>
      <c r="G77" s="86">
        <f>F77-E77</f>
        <v>-28</v>
      </c>
      <c r="H77" s="207">
        <f t="shared" si="3"/>
        <v>94.909090909090907</v>
      </c>
      <c r="I77" s="65"/>
    </row>
    <row r="78" spans="1:9" ht="30" customHeight="1">
      <c r="A78" s="217" t="s">
        <v>17</v>
      </c>
      <c r="B78" s="218">
        <v>1330</v>
      </c>
      <c r="C78" s="229">
        <f>C63+C7</f>
        <v>741</v>
      </c>
      <c r="D78" s="229">
        <f>D7+D59+D60+D63</f>
        <v>2624</v>
      </c>
      <c r="E78" s="229">
        <f>E63+E7</f>
        <v>931</v>
      </c>
      <c r="F78" s="229">
        <f>F77+F7</f>
        <v>867</v>
      </c>
      <c r="G78" s="229">
        <f>F78-E78</f>
        <v>-64</v>
      </c>
      <c r="H78" s="207">
        <f t="shared" si="3"/>
        <v>93.125671321160041</v>
      </c>
      <c r="I78" s="66"/>
    </row>
    <row r="79" spans="1:9" ht="30" customHeight="1">
      <c r="A79" s="217" t="s">
        <v>94</v>
      </c>
      <c r="B79" s="218">
        <v>1340</v>
      </c>
      <c r="C79" s="229">
        <f>C81+C84+C85+C86+C87</f>
        <v>-1960</v>
      </c>
      <c r="D79" s="229">
        <f>D81+D84+D85+D87</f>
        <v>-2686</v>
      </c>
      <c r="E79" s="229">
        <f>E81+E84+E85+E86++E87</f>
        <v>-924</v>
      </c>
      <c r="F79" s="229">
        <f>F81+F84+F87+F85</f>
        <v>-959</v>
      </c>
      <c r="G79" s="229">
        <f>F79-E79</f>
        <v>-35</v>
      </c>
      <c r="H79" s="207">
        <f t="shared" si="3"/>
        <v>103.78787878787878</v>
      </c>
      <c r="I79" s="66"/>
    </row>
    <row r="80" spans="1:9" ht="50.25" customHeight="1">
      <c r="A80" s="356" t="s">
        <v>172</v>
      </c>
      <c r="B80" s="339"/>
      <c r="C80" s="339"/>
      <c r="D80" s="339"/>
      <c r="E80" s="339"/>
      <c r="F80" s="339"/>
      <c r="G80" s="339"/>
      <c r="H80" s="339"/>
      <c r="I80" s="357"/>
    </row>
    <row r="81" spans="1:9" ht="36.75" customHeight="1">
      <c r="A81" s="7" t="s">
        <v>208</v>
      </c>
      <c r="B81" s="99">
        <v>1500</v>
      </c>
      <c r="C81" s="82">
        <v>-1268</v>
      </c>
      <c r="D81" s="82">
        <v>-1775</v>
      </c>
      <c r="E81" s="82">
        <f>E82+E83</f>
        <v>-592</v>
      </c>
      <c r="F81" s="82">
        <f>F82+F83</f>
        <v>-705</v>
      </c>
      <c r="G81" s="86">
        <f t="shared" ref="G81:G88" si="4">F81-E81</f>
        <v>-113</v>
      </c>
      <c r="H81" s="207">
        <f t="shared" si="3"/>
        <v>119.08783783783782</v>
      </c>
      <c r="I81" s="66"/>
    </row>
    <row r="82" spans="1:9" ht="24.75" customHeight="1">
      <c r="A82" s="104" t="s">
        <v>209</v>
      </c>
      <c r="B82" s="100">
        <v>1501</v>
      </c>
      <c r="C82" s="105"/>
      <c r="D82" s="105"/>
      <c r="E82" s="105"/>
      <c r="F82" s="105"/>
      <c r="G82" s="106">
        <f t="shared" si="4"/>
        <v>0</v>
      </c>
      <c r="H82" s="207" t="e">
        <f t="shared" si="3"/>
        <v>#DIV/0!</v>
      </c>
      <c r="I82" s="226"/>
    </row>
    <row r="83" spans="1:9" ht="24.75" customHeight="1">
      <c r="A83" s="104" t="s">
        <v>27</v>
      </c>
      <c r="B83" s="100">
        <v>1502</v>
      </c>
      <c r="C83" s="105">
        <v>-1268</v>
      </c>
      <c r="D83" s="105">
        <v>-1775</v>
      </c>
      <c r="E83" s="105">
        <v>-592</v>
      </c>
      <c r="F83" s="105">
        <v>-705</v>
      </c>
      <c r="G83" s="106">
        <f t="shared" si="4"/>
        <v>-113</v>
      </c>
      <c r="H83" s="207">
        <f t="shared" si="3"/>
        <v>119.08783783783782</v>
      </c>
      <c r="I83" s="226"/>
    </row>
    <row r="84" spans="1:9" ht="30.75" customHeight="1">
      <c r="A84" s="7" t="s">
        <v>3</v>
      </c>
      <c r="B84" s="101">
        <v>1510</v>
      </c>
      <c r="C84" s="82">
        <v>-505</v>
      </c>
      <c r="D84" s="316">
        <v>-581</v>
      </c>
      <c r="E84" s="82">
        <v>-225</v>
      </c>
      <c r="F84" s="82">
        <v>-167</v>
      </c>
      <c r="G84" s="86">
        <f t="shared" si="4"/>
        <v>58</v>
      </c>
      <c r="H84" s="207">
        <f t="shared" si="3"/>
        <v>74.222222222222229</v>
      </c>
      <c r="I84" s="66"/>
    </row>
    <row r="85" spans="1:9" ht="29.25" customHeight="1">
      <c r="A85" s="7" t="s">
        <v>4</v>
      </c>
      <c r="B85" s="101">
        <v>1520</v>
      </c>
      <c r="C85" s="82">
        <v>-104</v>
      </c>
      <c r="D85" s="316">
        <v>-116</v>
      </c>
      <c r="E85" s="82">
        <v>-49</v>
      </c>
      <c r="F85" s="82">
        <v>-33</v>
      </c>
      <c r="G85" s="86">
        <f t="shared" si="4"/>
        <v>16</v>
      </c>
      <c r="H85" s="207">
        <f t="shared" si="3"/>
        <v>67.346938775510196</v>
      </c>
      <c r="I85" s="66"/>
    </row>
    <row r="86" spans="1:9" ht="27" customHeight="1">
      <c r="A86" s="7" t="s">
        <v>5</v>
      </c>
      <c r="B86" s="101">
        <v>1530</v>
      </c>
      <c r="C86" s="82">
        <v>0</v>
      </c>
      <c r="D86" s="82"/>
      <c r="E86" s="82">
        <v>-2</v>
      </c>
      <c r="F86" s="82"/>
      <c r="G86" s="86">
        <f t="shared" si="4"/>
        <v>2</v>
      </c>
      <c r="H86" s="207">
        <f t="shared" si="3"/>
        <v>0</v>
      </c>
      <c r="I86" s="66"/>
    </row>
    <row r="87" spans="1:9" ht="30" customHeight="1">
      <c r="A87" s="7" t="s">
        <v>28</v>
      </c>
      <c r="B87" s="101">
        <v>1540</v>
      </c>
      <c r="C87" s="82">
        <v>-83</v>
      </c>
      <c r="D87" s="82">
        <v>-214</v>
      </c>
      <c r="E87" s="82">
        <v>-56</v>
      </c>
      <c r="F87" s="82">
        <v>-54</v>
      </c>
      <c r="G87" s="86">
        <f t="shared" si="4"/>
        <v>2</v>
      </c>
      <c r="H87" s="207">
        <f t="shared" si="3"/>
        <v>96.428571428571431</v>
      </c>
      <c r="I87" s="66"/>
    </row>
    <row r="88" spans="1:9" s="4" customFormat="1" ht="27.75" customHeight="1">
      <c r="A88" s="9" t="s">
        <v>52</v>
      </c>
      <c r="B88" s="102">
        <v>1550</v>
      </c>
      <c r="C88" s="229">
        <f>SUM(C81,C84:C87)</f>
        <v>-1960</v>
      </c>
      <c r="D88" s="229">
        <f>D79</f>
        <v>-2686</v>
      </c>
      <c r="E88" s="229">
        <f>SUM(E81,E84:E87)</f>
        <v>-924</v>
      </c>
      <c r="F88" s="229">
        <f>SUM(F81,F84:F87)</f>
        <v>-959</v>
      </c>
      <c r="G88" s="229">
        <f t="shared" si="4"/>
        <v>-35</v>
      </c>
      <c r="H88" s="207">
        <f t="shared" si="3"/>
        <v>103.78787878787878</v>
      </c>
      <c r="I88" s="67"/>
    </row>
    <row r="89" spans="1:9" ht="6.75" customHeight="1">
      <c r="A89" s="23"/>
    </row>
    <row r="90" spans="1:9" ht="37.5" customHeight="1">
      <c r="A90" s="94" t="s">
        <v>271</v>
      </c>
      <c r="B90" s="331" t="s">
        <v>303</v>
      </c>
      <c r="C90" s="331"/>
      <c r="D90" s="154"/>
      <c r="E90" s="96"/>
      <c r="F90" s="319" t="s">
        <v>239</v>
      </c>
      <c r="G90" s="319"/>
      <c r="H90" s="319"/>
      <c r="I90" s="2"/>
    </row>
    <row r="91" spans="1:9" s="1" customFormat="1" ht="21.75" customHeight="1">
      <c r="A91" s="113" t="s">
        <v>241</v>
      </c>
      <c r="B91" s="351" t="s">
        <v>240</v>
      </c>
      <c r="C91" s="351"/>
      <c r="D91" s="284"/>
      <c r="E91" s="114"/>
      <c r="F91" s="355" t="s">
        <v>89</v>
      </c>
      <c r="G91" s="355"/>
      <c r="H91" s="355"/>
    </row>
    <row r="92" spans="1:9">
      <c r="A92" s="103"/>
      <c r="B92" s="97"/>
      <c r="C92" s="97"/>
      <c r="D92" s="97"/>
      <c r="E92" s="97"/>
      <c r="F92" s="97"/>
      <c r="G92" s="97"/>
      <c r="H92" s="97"/>
    </row>
    <row r="93" spans="1:9" s="296" customFormat="1">
      <c r="A93" s="317" t="s">
        <v>513</v>
      </c>
      <c r="B93" s="318"/>
      <c r="C93" s="318"/>
      <c r="D93" s="318"/>
      <c r="E93" s="318"/>
      <c r="F93" s="318"/>
      <c r="G93" s="318"/>
      <c r="H93" s="318"/>
      <c r="I93" s="295"/>
    </row>
    <row r="94" spans="1:9">
      <c r="A94" s="23"/>
    </row>
    <row r="95" spans="1:9">
      <c r="A95" s="23"/>
    </row>
    <row r="96" spans="1:9">
      <c r="A96" s="23"/>
    </row>
    <row r="97" spans="1:1">
      <c r="A97" s="23"/>
    </row>
    <row r="98" spans="1:1">
      <c r="A98" s="23"/>
    </row>
    <row r="99" spans="1:1">
      <c r="A99" s="23"/>
    </row>
    <row r="100" spans="1:1">
      <c r="A100" s="23"/>
    </row>
    <row r="101" spans="1:1">
      <c r="A101" s="23"/>
    </row>
    <row r="102" spans="1:1">
      <c r="A102" s="23"/>
    </row>
    <row r="103" spans="1:1">
      <c r="A103" s="23"/>
    </row>
    <row r="104" spans="1:1">
      <c r="A104" s="23"/>
    </row>
    <row r="105" spans="1:1">
      <c r="A105" s="23"/>
    </row>
    <row r="106" spans="1:1">
      <c r="A106" s="23"/>
    </row>
    <row r="107" spans="1:1">
      <c r="A107" s="23"/>
    </row>
    <row r="108" spans="1:1">
      <c r="A108" s="23"/>
    </row>
    <row r="109" spans="1:1">
      <c r="A109" s="23"/>
    </row>
    <row r="110" spans="1:1">
      <c r="A110" s="23"/>
    </row>
    <row r="111" spans="1:1">
      <c r="A111" s="23"/>
    </row>
    <row r="112" spans="1:1">
      <c r="A112" s="23"/>
    </row>
    <row r="113" spans="1:1">
      <c r="A113" s="23"/>
    </row>
    <row r="114" spans="1:1">
      <c r="A114" s="23"/>
    </row>
    <row r="115" spans="1:1">
      <c r="A115" s="23"/>
    </row>
    <row r="116" spans="1:1">
      <c r="A116" s="23"/>
    </row>
    <row r="117" spans="1:1">
      <c r="A117" s="23"/>
    </row>
    <row r="118" spans="1:1">
      <c r="A118" s="23"/>
    </row>
    <row r="119" spans="1:1">
      <c r="A119" s="23"/>
    </row>
    <row r="120" spans="1:1">
      <c r="A120" s="23"/>
    </row>
    <row r="121" spans="1:1">
      <c r="A121" s="23"/>
    </row>
    <row r="122" spans="1:1">
      <c r="A122" s="23"/>
    </row>
    <row r="123" spans="1:1">
      <c r="A123" s="23"/>
    </row>
    <row r="124" spans="1:1">
      <c r="A124" s="23"/>
    </row>
    <row r="125" spans="1:1">
      <c r="A125" s="23"/>
    </row>
    <row r="126" spans="1:1">
      <c r="A126" s="23"/>
    </row>
    <row r="127" spans="1:1">
      <c r="A127" s="23"/>
    </row>
    <row r="128" spans="1:1">
      <c r="A128" s="23"/>
    </row>
    <row r="129" spans="1:1">
      <c r="A129" s="23"/>
    </row>
    <row r="130" spans="1:1">
      <c r="A130" s="23"/>
    </row>
    <row r="131" spans="1:1">
      <c r="A131" s="23"/>
    </row>
    <row r="132" spans="1:1">
      <c r="A132" s="23"/>
    </row>
    <row r="133" spans="1:1">
      <c r="A133" s="23"/>
    </row>
    <row r="134" spans="1:1">
      <c r="A134" s="23"/>
    </row>
    <row r="135" spans="1:1">
      <c r="A135" s="23"/>
    </row>
    <row r="136" spans="1:1">
      <c r="A136" s="23"/>
    </row>
    <row r="137" spans="1:1">
      <c r="A137" s="23"/>
    </row>
    <row r="138" spans="1:1">
      <c r="A138" s="23"/>
    </row>
    <row r="139" spans="1:1">
      <c r="A139" s="23"/>
    </row>
    <row r="140" spans="1:1">
      <c r="A140" s="23"/>
    </row>
    <row r="141" spans="1:1">
      <c r="A141" s="23"/>
    </row>
    <row r="142" spans="1:1">
      <c r="A142" s="23"/>
    </row>
    <row r="143" spans="1:1">
      <c r="A143" s="23"/>
    </row>
    <row r="144" spans="1:1">
      <c r="A144" s="23"/>
    </row>
    <row r="145" spans="1:1">
      <c r="A145" s="23"/>
    </row>
    <row r="146" spans="1:1">
      <c r="A146" s="23"/>
    </row>
    <row r="147" spans="1:1">
      <c r="A147" s="23"/>
    </row>
    <row r="148" spans="1:1">
      <c r="A148" s="23"/>
    </row>
    <row r="149" spans="1:1">
      <c r="A149" s="23"/>
    </row>
    <row r="150" spans="1:1">
      <c r="A150" s="40"/>
    </row>
    <row r="151" spans="1:1">
      <c r="A151" s="40"/>
    </row>
    <row r="152" spans="1:1">
      <c r="A152" s="40"/>
    </row>
    <row r="153" spans="1:1">
      <c r="A153" s="40"/>
    </row>
    <row r="154" spans="1:1">
      <c r="A154" s="40"/>
    </row>
    <row r="155" spans="1:1">
      <c r="A155" s="40"/>
    </row>
    <row r="156" spans="1:1">
      <c r="A156" s="40"/>
    </row>
    <row r="157" spans="1:1">
      <c r="A157" s="40"/>
    </row>
    <row r="158" spans="1:1">
      <c r="A158" s="40"/>
    </row>
    <row r="159" spans="1:1">
      <c r="A159" s="40"/>
    </row>
    <row r="160" spans="1:1">
      <c r="A160" s="40"/>
    </row>
    <row r="161" spans="1:1">
      <c r="A161" s="40"/>
    </row>
    <row r="162" spans="1:1">
      <c r="A162" s="40"/>
    </row>
    <row r="163" spans="1:1">
      <c r="A163" s="40"/>
    </row>
    <row r="164" spans="1:1">
      <c r="A164" s="40"/>
    </row>
    <row r="165" spans="1:1">
      <c r="A165" s="40"/>
    </row>
    <row r="166" spans="1:1">
      <c r="A166" s="40"/>
    </row>
    <row r="167" spans="1:1">
      <c r="A167" s="40"/>
    </row>
    <row r="168" spans="1:1">
      <c r="A168" s="40"/>
    </row>
    <row r="169" spans="1:1">
      <c r="A169" s="40"/>
    </row>
    <row r="170" spans="1:1">
      <c r="A170" s="40"/>
    </row>
    <row r="171" spans="1:1">
      <c r="A171" s="40"/>
    </row>
    <row r="172" spans="1:1">
      <c r="A172" s="40"/>
    </row>
    <row r="173" spans="1:1">
      <c r="A173" s="40"/>
    </row>
    <row r="174" spans="1:1">
      <c r="A174" s="40"/>
    </row>
    <row r="175" spans="1:1">
      <c r="A175" s="40"/>
    </row>
    <row r="176" spans="1:1">
      <c r="A176" s="40"/>
    </row>
    <row r="177" spans="1:1">
      <c r="A177" s="40"/>
    </row>
    <row r="178" spans="1:1">
      <c r="A178" s="40"/>
    </row>
    <row r="179" spans="1:1">
      <c r="A179" s="40"/>
    </row>
    <row r="180" spans="1:1">
      <c r="A180" s="40"/>
    </row>
    <row r="181" spans="1:1">
      <c r="A181" s="40"/>
    </row>
    <row r="182" spans="1:1">
      <c r="A182" s="40"/>
    </row>
    <row r="183" spans="1:1">
      <c r="A183" s="40"/>
    </row>
    <row r="184" spans="1:1">
      <c r="A184" s="40"/>
    </row>
    <row r="185" spans="1:1">
      <c r="A185" s="40"/>
    </row>
    <row r="186" spans="1:1">
      <c r="A186" s="40"/>
    </row>
    <row r="187" spans="1:1">
      <c r="A187" s="40"/>
    </row>
    <row r="188" spans="1:1">
      <c r="A188" s="40"/>
    </row>
    <row r="189" spans="1:1">
      <c r="A189" s="40"/>
    </row>
    <row r="190" spans="1:1">
      <c r="A190" s="40"/>
    </row>
    <row r="191" spans="1:1">
      <c r="A191" s="40"/>
    </row>
    <row r="192" spans="1:1">
      <c r="A192" s="40"/>
    </row>
    <row r="193" spans="1:1">
      <c r="A193" s="40"/>
    </row>
    <row r="194" spans="1:1">
      <c r="A194" s="40"/>
    </row>
    <row r="195" spans="1:1">
      <c r="A195" s="40"/>
    </row>
    <row r="196" spans="1:1">
      <c r="A196" s="40"/>
    </row>
    <row r="197" spans="1:1">
      <c r="A197" s="40"/>
    </row>
    <row r="198" spans="1:1">
      <c r="A198" s="40"/>
    </row>
    <row r="199" spans="1:1">
      <c r="A199" s="40"/>
    </row>
    <row r="200" spans="1:1">
      <c r="A200" s="40"/>
    </row>
    <row r="201" spans="1:1">
      <c r="A201" s="40"/>
    </row>
    <row r="202" spans="1:1">
      <c r="A202" s="40"/>
    </row>
    <row r="203" spans="1:1">
      <c r="A203" s="40"/>
    </row>
    <row r="204" spans="1:1">
      <c r="A204" s="40"/>
    </row>
    <row r="205" spans="1:1">
      <c r="A205" s="40"/>
    </row>
    <row r="206" spans="1:1">
      <c r="A206" s="40"/>
    </row>
    <row r="207" spans="1:1">
      <c r="A207" s="40"/>
    </row>
    <row r="208" spans="1:1">
      <c r="A208" s="40"/>
    </row>
    <row r="209" spans="1:1">
      <c r="A209" s="40"/>
    </row>
    <row r="210" spans="1:1">
      <c r="A210" s="40"/>
    </row>
    <row r="211" spans="1:1">
      <c r="A211" s="40"/>
    </row>
    <row r="212" spans="1:1">
      <c r="A212" s="40"/>
    </row>
    <row r="213" spans="1:1">
      <c r="A213" s="40"/>
    </row>
    <row r="214" spans="1:1">
      <c r="A214" s="40"/>
    </row>
    <row r="215" spans="1:1">
      <c r="A215" s="40"/>
    </row>
    <row r="216" spans="1:1">
      <c r="A216" s="40"/>
    </row>
    <row r="217" spans="1:1">
      <c r="A217" s="40"/>
    </row>
    <row r="218" spans="1:1">
      <c r="A218" s="40"/>
    </row>
    <row r="219" spans="1:1">
      <c r="A219" s="40"/>
    </row>
    <row r="220" spans="1:1">
      <c r="A220" s="40"/>
    </row>
    <row r="221" spans="1:1">
      <c r="A221" s="40"/>
    </row>
    <row r="222" spans="1:1">
      <c r="A222" s="40"/>
    </row>
    <row r="223" spans="1:1">
      <c r="A223" s="40"/>
    </row>
    <row r="224" spans="1:1">
      <c r="A224" s="40"/>
    </row>
    <row r="225" spans="1:1">
      <c r="A225" s="40"/>
    </row>
    <row r="226" spans="1:1">
      <c r="A226" s="40"/>
    </row>
    <row r="227" spans="1:1">
      <c r="A227" s="40"/>
    </row>
    <row r="228" spans="1:1">
      <c r="A228" s="40"/>
    </row>
    <row r="229" spans="1:1">
      <c r="A229" s="40"/>
    </row>
    <row r="230" spans="1:1">
      <c r="A230" s="40"/>
    </row>
    <row r="231" spans="1:1">
      <c r="A231" s="40"/>
    </row>
    <row r="232" spans="1:1">
      <c r="A232" s="40"/>
    </row>
    <row r="233" spans="1:1">
      <c r="A233" s="40"/>
    </row>
    <row r="234" spans="1:1">
      <c r="A234" s="40"/>
    </row>
    <row r="235" spans="1:1">
      <c r="A235" s="40"/>
    </row>
    <row r="236" spans="1:1">
      <c r="A236" s="40"/>
    </row>
    <row r="237" spans="1:1">
      <c r="A237" s="40"/>
    </row>
    <row r="238" spans="1:1">
      <c r="A238" s="40"/>
    </row>
    <row r="239" spans="1:1">
      <c r="A239" s="40"/>
    </row>
    <row r="240" spans="1:1">
      <c r="A240" s="40"/>
    </row>
    <row r="241" spans="1:1">
      <c r="A241" s="40"/>
    </row>
    <row r="242" spans="1:1">
      <c r="A242" s="40"/>
    </row>
    <row r="243" spans="1:1">
      <c r="A243" s="40"/>
    </row>
    <row r="244" spans="1:1">
      <c r="A244" s="40"/>
    </row>
    <row r="245" spans="1:1">
      <c r="A245" s="40"/>
    </row>
    <row r="246" spans="1:1">
      <c r="A246" s="40"/>
    </row>
    <row r="247" spans="1:1">
      <c r="A247" s="40"/>
    </row>
    <row r="248" spans="1:1">
      <c r="A248" s="40"/>
    </row>
    <row r="249" spans="1:1">
      <c r="A249" s="40"/>
    </row>
    <row r="250" spans="1:1">
      <c r="A250" s="40"/>
    </row>
    <row r="251" spans="1:1">
      <c r="A251" s="40"/>
    </row>
    <row r="252" spans="1:1">
      <c r="A252" s="40"/>
    </row>
    <row r="253" spans="1:1">
      <c r="A253" s="40"/>
    </row>
    <row r="254" spans="1:1">
      <c r="A254" s="40"/>
    </row>
    <row r="255" spans="1:1">
      <c r="A255" s="40"/>
    </row>
    <row r="256" spans="1:1">
      <c r="A256" s="40"/>
    </row>
    <row r="257" spans="1:1">
      <c r="A257" s="40"/>
    </row>
    <row r="258" spans="1:1">
      <c r="A258" s="40"/>
    </row>
    <row r="259" spans="1:1">
      <c r="A259" s="40"/>
    </row>
    <row r="260" spans="1:1">
      <c r="A260" s="40"/>
    </row>
    <row r="261" spans="1:1">
      <c r="A261" s="40"/>
    </row>
    <row r="262" spans="1:1">
      <c r="A262" s="40"/>
    </row>
    <row r="263" spans="1:1">
      <c r="A263" s="40"/>
    </row>
    <row r="264" spans="1:1">
      <c r="A264" s="40"/>
    </row>
    <row r="265" spans="1:1">
      <c r="A265" s="40"/>
    </row>
    <row r="266" spans="1:1">
      <c r="A266" s="40"/>
    </row>
    <row r="267" spans="1:1">
      <c r="A267" s="40"/>
    </row>
    <row r="268" spans="1:1">
      <c r="A268" s="40"/>
    </row>
    <row r="269" spans="1:1">
      <c r="A269" s="40"/>
    </row>
    <row r="270" spans="1:1">
      <c r="A270" s="40"/>
    </row>
    <row r="271" spans="1:1">
      <c r="A271" s="40"/>
    </row>
    <row r="272" spans="1:1">
      <c r="A272" s="40"/>
    </row>
    <row r="273" spans="1:1">
      <c r="A273" s="40"/>
    </row>
    <row r="274" spans="1:1">
      <c r="A274" s="40"/>
    </row>
    <row r="275" spans="1:1">
      <c r="A275" s="40"/>
    </row>
    <row r="276" spans="1:1">
      <c r="A276" s="40"/>
    </row>
    <row r="277" spans="1:1">
      <c r="A277" s="40"/>
    </row>
    <row r="278" spans="1:1">
      <c r="A278" s="40"/>
    </row>
    <row r="279" spans="1:1">
      <c r="A279" s="40"/>
    </row>
    <row r="280" spans="1:1">
      <c r="A280" s="40"/>
    </row>
    <row r="281" spans="1:1">
      <c r="A281" s="40"/>
    </row>
    <row r="282" spans="1:1">
      <c r="A282" s="40"/>
    </row>
    <row r="283" spans="1:1">
      <c r="A283" s="40"/>
    </row>
    <row r="284" spans="1:1">
      <c r="A284" s="40"/>
    </row>
    <row r="285" spans="1:1">
      <c r="A285" s="40"/>
    </row>
    <row r="286" spans="1:1">
      <c r="A286" s="40"/>
    </row>
    <row r="287" spans="1:1">
      <c r="A287" s="40"/>
    </row>
    <row r="288" spans="1:1">
      <c r="A288" s="40"/>
    </row>
    <row r="289" spans="1:1">
      <c r="A289" s="40"/>
    </row>
    <row r="290" spans="1:1">
      <c r="A290" s="40"/>
    </row>
    <row r="291" spans="1:1">
      <c r="A291" s="40"/>
    </row>
    <row r="292" spans="1:1">
      <c r="A292" s="40"/>
    </row>
    <row r="293" spans="1:1">
      <c r="A293" s="40"/>
    </row>
    <row r="294" spans="1:1">
      <c r="A294" s="40"/>
    </row>
    <row r="295" spans="1:1">
      <c r="A295" s="40"/>
    </row>
    <row r="296" spans="1:1">
      <c r="A296" s="40"/>
    </row>
    <row r="297" spans="1:1">
      <c r="A297" s="40"/>
    </row>
    <row r="298" spans="1:1">
      <c r="A298" s="40"/>
    </row>
    <row r="299" spans="1:1">
      <c r="A299" s="40"/>
    </row>
    <row r="300" spans="1:1">
      <c r="A300" s="40"/>
    </row>
    <row r="301" spans="1:1">
      <c r="A301" s="40"/>
    </row>
    <row r="302" spans="1:1">
      <c r="A302" s="40"/>
    </row>
    <row r="303" spans="1:1">
      <c r="A303" s="40"/>
    </row>
    <row r="304" spans="1:1">
      <c r="A304" s="40"/>
    </row>
    <row r="305" spans="1:1">
      <c r="A305" s="40"/>
    </row>
    <row r="306" spans="1:1">
      <c r="A306" s="40"/>
    </row>
    <row r="307" spans="1:1">
      <c r="A307" s="40"/>
    </row>
    <row r="308" spans="1:1">
      <c r="A308" s="40"/>
    </row>
    <row r="309" spans="1:1">
      <c r="A309" s="40"/>
    </row>
    <row r="310" spans="1:1">
      <c r="A310" s="40"/>
    </row>
    <row r="311" spans="1:1">
      <c r="A311" s="40"/>
    </row>
    <row r="312" spans="1:1">
      <c r="A312" s="40"/>
    </row>
    <row r="313" spans="1:1">
      <c r="A313" s="40"/>
    </row>
    <row r="314" spans="1:1">
      <c r="A314" s="40"/>
    </row>
    <row r="315" spans="1:1">
      <c r="A315" s="40"/>
    </row>
    <row r="316" spans="1:1">
      <c r="A316" s="40"/>
    </row>
  </sheetData>
  <mergeCells count="14">
    <mergeCell ref="B91:C91"/>
    <mergeCell ref="A93:H93"/>
    <mergeCell ref="A1:I1"/>
    <mergeCell ref="I3:I4"/>
    <mergeCell ref="E3:H3"/>
    <mergeCell ref="C3:D3"/>
    <mergeCell ref="F91:H91"/>
    <mergeCell ref="F90:H90"/>
    <mergeCell ref="A80:I80"/>
    <mergeCell ref="B3:B4"/>
    <mergeCell ref="A3:A4"/>
    <mergeCell ref="A6:I6"/>
    <mergeCell ref="A74:I74"/>
    <mergeCell ref="B90:C90"/>
  </mergeCells>
  <phoneticPr fontId="0" type="noConversion"/>
  <pageMargins left="0.19685039370078741" right="0" top="0" bottom="0" header="0.19685039370078741" footer="0.11811023622047245"/>
  <pageSetup paperSize="9" scale="54" orientation="portrait" verticalDpi="300" r:id="rId1"/>
  <headerFooter alignWithMargins="0"/>
  <rowBreaks count="1" manualBreakCount="1">
    <brk id="40" max="8" man="1"/>
  </rowBreaks>
  <ignoredErrors>
    <ignoredError sqref="G52 G67:G71 G63:G64 G58:G60 G44 G19:G21 G17" evalError="1"/>
  </ignoredErrors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indexed="43"/>
  </sheetPr>
  <dimension ref="A1:J184"/>
  <sheetViews>
    <sheetView view="pageBreakPreview" zoomScaleNormal="75" zoomScaleSheetLayoutView="75" workbookViewId="0">
      <pane xSplit="2" ySplit="3" topLeftCell="C25" activePane="bottomRight" state="frozen"/>
      <selection pane="topRight" activeCell="C1" sqref="C1"/>
      <selection pane="bottomLeft" activeCell="A5" sqref="A5"/>
      <selection pane="bottomRight" activeCell="E35" sqref="E35"/>
    </sheetView>
  </sheetViews>
  <sheetFormatPr defaultRowHeight="18.75"/>
  <cols>
    <col min="1" max="1" width="58.28515625" style="35" customWidth="1"/>
    <col min="2" max="2" width="6.140625" style="38" customWidth="1"/>
    <col min="3" max="3" width="15.7109375" style="38" customWidth="1"/>
    <col min="4" max="4" width="16.140625" style="38" customWidth="1"/>
    <col min="5" max="5" width="14.42578125" style="38" customWidth="1"/>
    <col min="6" max="6" width="14" style="38" customWidth="1"/>
    <col min="7" max="7" width="14.42578125" style="38" customWidth="1"/>
    <col min="8" max="8" width="13.85546875" style="38" customWidth="1"/>
    <col min="9" max="9" width="10" style="35" customWidth="1"/>
    <col min="10" max="10" width="9.5703125" style="35" customWidth="1"/>
    <col min="11" max="16384" width="9.140625" style="35"/>
  </cols>
  <sheetData>
    <row r="1" spans="1:8" ht="45" customHeight="1">
      <c r="A1" s="359" t="s">
        <v>122</v>
      </c>
      <c r="B1" s="359"/>
      <c r="C1" s="359"/>
      <c r="D1" s="359"/>
      <c r="E1" s="359"/>
      <c r="F1" s="359"/>
      <c r="G1" s="359"/>
      <c r="H1" s="359"/>
    </row>
    <row r="2" spans="1:8" ht="58.5" customHeight="1">
      <c r="A2" s="323" t="s">
        <v>210</v>
      </c>
      <c r="B2" s="360" t="s">
        <v>16</v>
      </c>
      <c r="C2" s="324" t="s">
        <v>499</v>
      </c>
      <c r="D2" s="324"/>
      <c r="E2" s="361" t="s">
        <v>539</v>
      </c>
      <c r="F2" s="362"/>
      <c r="G2" s="362"/>
      <c r="H2" s="363"/>
    </row>
    <row r="3" spans="1:8" ht="78.75" customHeight="1">
      <c r="A3" s="323"/>
      <c r="B3" s="360"/>
      <c r="C3" s="293" t="s">
        <v>537</v>
      </c>
      <c r="D3" s="310" t="s">
        <v>538</v>
      </c>
      <c r="E3" s="47" t="s">
        <v>194</v>
      </c>
      <c r="F3" s="47" t="s">
        <v>182</v>
      </c>
      <c r="G3" s="47" t="s">
        <v>205</v>
      </c>
      <c r="H3" s="47" t="s">
        <v>206</v>
      </c>
    </row>
    <row r="4" spans="1:8" ht="11.25" customHeight="1">
      <c r="A4" s="111">
        <v>1</v>
      </c>
      <c r="B4" s="110">
        <v>2</v>
      </c>
      <c r="C4" s="111">
        <v>3</v>
      </c>
      <c r="D4" s="111">
        <v>4</v>
      </c>
      <c r="E4" s="111">
        <v>5</v>
      </c>
      <c r="F4" s="110">
        <v>6</v>
      </c>
      <c r="G4" s="111">
        <v>7</v>
      </c>
      <c r="H4" s="110">
        <v>8</v>
      </c>
    </row>
    <row r="5" spans="1:8" ht="28.5" customHeight="1">
      <c r="A5" s="365" t="s">
        <v>118</v>
      </c>
      <c r="B5" s="365"/>
      <c r="C5" s="365"/>
      <c r="D5" s="365"/>
      <c r="E5" s="365"/>
      <c r="F5" s="365"/>
      <c r="G5" s="365"/>
      <c r="H5" s="365"/>
    </row>
    <row r="6" spans="1:8" ht="56.25" customHeight="1">
      <c r="A6" s="36" t="s">
        <v>54</v>
      </c>
      <c r="B6" s="92">
        <v>2000</v>
      </c>
      <c r="C6" s="82">
        <v>54</v>
      </c>
      <c r="D6" s="82">
        <v>35</v>
      </c>
      <c r="E6" s="82">
        <v>196</v>
      </c>
      <c r="F6" s="82">
        <v>65</v>
      </c>
      <c r="G6" s="86">
        <f>F6-E6</f>
        <v>-131</v>
      </c>
      <c r="H6" s="204">
        <f>F6/E6*100</f>
        <v>33.163265306122447</v>
      </c>
    </row>
    <row r="7" spans="1:8" ht="28.5" customHeight="1">
      <c r="A7" s="36" t="s">
        <v>284</v>
      </c>
      <c r="B7" s="92">
        <v>2010</v>
      </c>
      <c r="C7" s="82" t="s">
        <v>261</v>
      </c>
      <c r="D7" s="82"/>
      <c r="E7" s="82" t="s">
        <v>261</v>
      </c>
      <c r="F7" s="82" t="s">
        <v>261</v>
      </c>
      <c r="G7" s="86"/>
      <c r="H7" s="204" t="e">
        <f t="shared" ref="H7:H30" si="0">F7/E7*100</f>
        <v>#VALUE!</v>
      </c>
    </row>
    <row r="8" spans="1:8" ht="24" customHeight="1">
      <c r="A8" s="7" t="s">
        <v>142</v>
      </c>
      <c r="B8" s="92">
        <v>2020</v>
      </c>
      <c r="C8" s="82"/>
      <c r="D8" s="82"/>
      <c r="E8" s="82"/>
      <c r="F8" s="82"/>
      <c r="G8" s="86">
        <f>F8-E8</f>
        <v>0</v>
      </c>
      <c r="H8" s="204" t="e">
        <f t="shared" si="0"/>
        <v>#DIV/0!</v>
      </c>
    </row>
    <row r="9" spans="1:8" s="37" customFormat="1" ht="22.5" customHeight="1">
      <c r="A9" s="36" t="s">
        <v>65</v>
      </c>
      <c r="B9" s="92">
        <v>2030</v>
      </c>
      <c r="C9" s="82" t="s">
        <v>261</v>
      </c>
      <c r="D9" s="82"/>
      <c r="E9" s="82" t="s">
        <v>261</v>
      </c>
      <c r="F9" s="82" t="s">
        <v>261</v>
      </c>
      <c r="G9" s="86"/>
      <c r="H9" s="204" t="e">
        <f t="shared" si="0"/>
        <v>#VALUE!</v>
      </c>
    </row>
    <row r="10" spans="1:8" ht="18" customHeight="1">
      <c r="A10" s="173" t="s">
        <v>104</v>
      </c>
      <c r="B10" s="235">
        <v>2031</v>
      </c>
      <c r="C10" s="174" t="s">
        <v>261</v>
      </c>
      <c r="D10" s="174" t="s">
        <v>261</v>
      </c>
      <c r="E10" s="174" t="s">
        <v>261</v>
      </c>
      <c r="F10" s="174" t="s">
        <v>261</v>
      </c>
      <c r="G10" s="175"/>
      <c r="H10" s="204" t="e">
        <f t="shared" si="0"/>
        <v>#VALUE!</v>
      </c>
    </row>
    <row r="11" spans="1:8" ht="23.25" customHeight="1">
      <c r="A11" s="36" t="s">
        <v>25</v>
      </c>
      <c r="B11" s="92">
        <v>2040</v>
      </c>
      <c r="C11" s="82" t="s">
        <v>261</v>
      </c>
      <c r="D11" s="82" t="s">
        <v>261</v>
      </c>
      <c r="E11" s="82" t="s">
        <v>261</v>
      </c>
      <c r="F11" s="82" t="s">
        <v>261</v>
      </c>
      <c r="G11" s="86"/>
      <c r="H11" s="204" t="e">
        <f t="shared" si="0"/>
        <v>#VALUE!</v>
      </c>
    </row>
    <row r="12" spans="1:8" ht="23.25" customHeight="1">
      <c r="A12" s="36" t="s">
        <v>413</v>
      </c>
      <c r="B12" s="92">
        <v>2050</v>
      </c>
      <c r="C12" s="82" t="s">
        <v>261</v>
      </c>
      <c r="D12" s="82" t="s">
        <v>261</v>
      </c>
      <c r="E12" s="82" t="s">
        <v>261</v>
      </c>
      <c r="F12" s="82" t="s">
        <v>261</v>
      </c>
      <c r="G12" s="86"/>
      <c r="H12" s="204" t="e">
        <f t="shared" si="0"/>
        <v>#VALUE!</v>
      </c>
    </row>
    <row r="13" spans="1:8" ht="22.5" customHeight="1">
      <c r="A13" s="36" t="s">
        <v>414</v>
      </c>
      <c r="B13" s="92">
        <v>2060</v>
      </c>
      <c r="C13" s="82" t="s">
        <v>261</v>
      </c>
      <c r="D13" s="82" t="s">
        <v>261</v>
      </c>
      <c r="E13" s="82" t="s">
        <v>261</v>
      </c>
      <c r="F13" s="82" t="s">
        <v>261</v>
      </c>
      <c r="G13" s="86"/>
      <c r="H13" s="204" t="e">
        <f t="shared" si="0"/>
        <v>#VALUE!</v>
      </c>
    </row>
    <row r="14" spans="1:8" ht="43.5" customHeight="1">
      <c r="A14" s="221" t="s">
        <v>55</v>
      </c>
      <c r="B14" s="222">
        <v>2070</v>
      </c>
      <c r="C14" s="86">
        <v>35</v>
      </c>
      <c r="D14" s="86">
        <v>27</v>
      </c>
      <c r="E14" s="86">
        <v>189</v>
      </c>
      <c r="F14" s="86">
        <v>27</v>
      </c>
      <c r="G14" s="86">
        <f>F14-E14</f>
        <v>-162</v>
      </c>
      <c r="H14" s="204">
        <f t="shared" si="0"/>
        <v>14.285714285714285</v>
      </c>
    </row>
    <row r="15" spans="1:8" ht="45.75" customHeight="1">
      <c r="A15" s="365" t="s">
        <v>119</v>
      </c>
      <c r="B15" s="365"/>
      <c r="C15" s="365"/>
      <c r="D15" s="365"/>
      <c r="E15" s="365"/>
      <c r="F15" s="365"/>
      <c r="G15" s="365"/>
      <c r="H15" s="365"/>
    </row>
    <row r="16" spans="1:8" ht="30.75" customHeight="1">
      <c r="A16" s="36" t="s">
        <v>284</v>
      </c>
      <c r="B16" s="92">
        <v>2100</v>
      </c>
      <c r="C16" s="82"/>
      <c r="D16" s="82"/>
      <c r="E16" s="82"/>
      <c r="F16" s="82"/>
      <c r="G16" s="86">
        <f>F16-E16</f>
        <v>0</v>
      </c>
      <c r="H16" s="204" t="e">
        <f t="shared" si="0"/>
        <v>#DIV/0!</v>
      </c>
    </row>
    <row r="17" spans="1:9" s="37" customFormat="1" ht="27" customHeight="1">
      <c r="A17" s="36" t="s">
        <v>121</v>
      </c>
      <c r="B17" s="111">
        <v>2110</v>
      </c>
      <c r="C17" s="82">
        <v>0</v>
      </c>
      <c r="D17" s="82">
        <v>0</v>
      </c>
      <c r="E17" s="82">
        <v>2</v>
      </c>
      <c r="F17" s="82">
        <v>0</v>
      </c>
      <c r="G17" s="86">
        <f>F17-E17</f>
        <v>-2</v>
      </c>
      <c r="H17" s="204">
        <f t="shared" si="0"/>
        <v>0</v>
      </c>
    </row>
    <row r="18" spans="1:9" ht="57" customHeight="1">
      <c r="A18" s="36" t="s">
        <v>252</v>
      </c>
      <c r="B18" s="111">
        <v>2120</v>
      </c>
      <c r="C18" s="82">
        <v>388</v>
      </c>
      <c r="D18" s="82">
        <v>154</v>
      </c>
      <c r="E18" s="82">
        <v>15</v>
      </c>
      <c r="F18" s="82">
        <v>47</v>
      </c>
      <c r="G18" s="86">
        <f>F18-E18</f>
        <v>32</v>
      </c>
      <c r="H18" s="204">
        <f t="shared" si="0"/>
        <v>313.33333333333331</v>
      </c>
    </row>
    <row r="19" spans="1:9" ht="60" customHeight="1">
      <c r="A19" s="36" t="s">
        <v>253</v>
      </c>
      <c r="B19" s="111">
        <v>2130</v>
      </c>
      <c r="C19" s="82" t="s">
        <v>261</v>
      </c>
      <c r="D19" s="82" t="s">
        <v>261</v>
      </c>
      <c r="E19" s="82" t="s">
        <v>261</v>
      </c>
      <c r="F19" s="82" t="s">
        <v>261</v>
      </c>
      <c r="G19" s="86"/>
      <c r="H19" s="204" t="e">
        <f t="shared" si="0"/>
        <v>#VALUE!</v>
      </c>
    </row>
    <row r="20" spans="1:9" s="39" customFormat="1" ht="60" customHeight="1">
      <c r="A20" s="48" t="s">
        <v>186</v>
      </c>
      <c r="B20" s="112">
        <v>2140</v>
      </c>
      <c r="C20" s="86">
        <f>SUM(C21:C25,C28,C29)</f>
        <v>92</v>
      </c>
      <c r="D20" s="86">
        <f>SUM(D21:D25,D28,D29)</f>
        <v>133</v>
      </c>
      <c r="E20" s="86">
        <f>SUM(E21:E25)+SUM(E27:E29)</f>
        <v>45</v>
      </c>
      <c r="F20" s="86">
        <f>SUM(F21:F25)+SUM(F27:F29)</f>
        <v>37</v>
      </c>
      <c r="G20" s="86">
        <f t="shared" ref="G20:G31" si="1">F20-E20</f>
        <v>-8</v>
      </c>
      <c r="H20" s="204">
        <f t="shared" si="0"/>
        <v>82.222222222222214</v>
      </c>
      <c r="I20" s="35"/>
    </row>
    <row r="21" spans="1:9" ht="27" customHeight="1">
      <c r="A21" s="36" t="s">
        <v>77</v>
      </c>
      <c r="B21" s="111">
        <v>2141</v>
      </c>
      <c r="C21" s="82"/>
      <c r="D21" s="82"/>
      <c r="E21" s="82"/>
      <c r="F21" s="82"/>
      <c r="G21" s="86">
        <f t="shared" si="1"/>
        <v>0</v>
      </c>
      <c r="H21" s="204" t="e">
        <f t="shared" si="0"/>
        <v>#DIV/0!</v>
      </c>
    </row>
    <row r="22" spans="1:9" ht="24.75" customHeight="1">
      <c r="A22" s="36" t="s">
        <v>91</v>
      </c>
      <c r="B22" s="111">
        <v>2142</v>
      </c>
      <c r="C22" s="82"/>
      <c r="D22" s="82"/>
      <c r="E22" s="82"/>
      <c r="F22" s="82"/>
      <c r="G22" s="86">
        <f t="shared" si="1"/>
        <v>0</v>
      </c>
      <c r="H22" s="204" t="e">
        <f t="shared" si="0"/>
        <v>#DIV/0!</v>
      </c>
    </row>
    <row r="23" spans="1:9" ht="24.75" customHeight="1">
      <c r="A23" s="36" t="s">
        <v>86</v>
      </c>
      <c r="B23" s="111">
        <v>2143</v>
      </c>
      <c r="C23" s="82"/>
      <c r="D23" s="82"/>
      <c r="E23" s="82"/>
      <c r="F23" s="82"/>
      <c r="G23" s="86">
        <f t="shared" si="1"/>
        <v>0</v>
      </c>
      <c r="H23" s="204" t="e">
        <f t="shared" si="0"/>
        <v>#DIV/0!</v>
      </c>
    </row>
    <row r="24" spans="1:9" ht="24.75" customHeight="1">
      <c r="A24" s="36" t="s">
        <v>75</v>
      </c>
      <c r="B24" s="111">
        <v>2144</v>
      </c>
      <c r="C24" s="82">
        <v>85</v>
      </c>
      <c r="D24" s="82">
        <v>105</v>
      </c>
      <c r="E24" s="82">
        <v>41</v>
      </c>
      <c r="F24" s="82">
        <v>30</v>
      </c>
      <c r="G24" s="86">
        <f t="shared" si="1"/>
        <v>-11</v>
      </c>
      <c r="H24" s="204">
        <f t="shared" si="0"/>
        <v>73.170731707317074</v>
      </c>
    </row>
    <row r="25" spans="1:9" s="37" customFormat="1" ht="28.5" customHeight="1">
      <c r="A25" s="36" t="s">
        <v>133</v>
      </c>
      <c r="B25" s="111">
        <v>2145</v>
      </c>
      <c r="C25" s="86">
        <f>SUM(C26:C27)</f>
        <v>0</v>
      </c>
      <c r="D25" s="86">
        <f>SUM(D26:D27)</f>
        <v>0</v>
      </c>
      <c r="E25" s="86">
        <f>SUM(E26:E27)</f>
        <v>0</v>
      </c>
      <c r="F25" s="86">
        <f>SUM(F26:F27)</f>
        <v>0</v>
      </c>
      <c r="G25" s="86">
        <f t="shared" si="1"/>
        <v>0</v>
      </c>
      <c r="H25" s="204" t="e">
        <f t="shared" si="0"/>
        <v>#DIV/0!</v>
      </c>
    </row>
    <row r="26" spans="1:9" ht="47.25" customHeight="1">
      <c r="A26" s="173" t="s">
        <v>105</v>
      </c>
      <c r="B26" s="236" t="s">
        <v>164</v>
      </c>
      <c r="C26" s="174"/>
      <c r="D26" s="174"/>
      <c r="E26" s="174"/>
      <c r="F26" s="174"/>
      <c r="G26" s="175">
        <f t="shared" si="1"/>
        <v>0</v>
      </c>
      <c r="H26" s="204" t="e">
        <f t="shared" si="0"/>
        <v>#DIV/0!</v>
      </c>
    </row>
    <row r="27" spans="1:9" ht="21.75" customHeight="1">
      <c r="A27" s="173" t="s">
        <v>26</v>
      </c>
      <c r="B27" s="236" t="s">
        <v>165</v>
      </c>
      <c r="C27" s="174"/>
      <c r="D27" s="174"/>
      <c r="E27" s="174"/>
      <c r="F27" s="174"/>
      <c r="G27" s="175">
        <f t="shared" si="1"/>
        <v>0</v>
      </c>
      <c r="H27" s="204" t="e">
        <f t="shared" si="0"/>
        <v>#DIV/0!</v>
      </c>
    </row>
    <row r="28" spans="1:9" s="37" customFormat="1" ht="25.5" customHeight="1">
      <c r="A28" s="36" t="s">
        <v>524</v>
      </c>
      <c r="B28" s="111">
        <v>2146</v>
      </c>
      <c r="C28" s="82"/>
      <c r="D28" s="82">
        <v>20</v>
      </c>
      <c r="E28" s="82"/>
      <c r="F28" s="82">
        <v>5</v>
      </c>
      <c r="G28" s="86">
        <f t="shared" si="1"/>
        <v>5</v>
      </c>
      <c r="H28" s="204" t="e">
        <f t="shared" si="0"/>
        <v>#DIV/0!</v>
      </c>
    </row>
    <row r="29" spans="1:9" ht="27" customHeight="1">
      <c r="A29" s="36" t="s">
        <v>540</v>
      </c>
      <c r="B29" s="111">
        <v>2147</v>
      </c>
      <c r="C29" s="82">
        <v>7</v>
      </c>
      <c r="D29" s="82">
        <v>8</v>
      </c>
      <c r="E29" s="82">
        <v>4</v>
      </c>
      <c r="F29" s="82">
        <v>2</v>
      </c>
      <c r="G29" s="86">
        <f t="shared" si="1"/>
        <v>-2</v>
      </c>
      <c r="H29" s="204">
        <f t="shared" si="0"/>
        <v>50</v>
      </c>
    </row>
    <row r="30" spans="1:9" s="37" customFormat="1" ht="42" customHeight="1">
      <c r="A30" s="36" t="s">
        <v>76</v>
      </c>
      <c r="B30" s="111">
        <v>2150</v>
      </c>
      <c r="C30" s="82">
        <v>104</v>
      </c>
      <c r="D30" s="82">
        <v>117</v>
      </c>
      <c r="E30" s="82">
        <v>49</v>
      </c>
      <c r="F30" s="82">
        <v>34</v>
      </c>
      <c r="G30" s="86">
        <f t="shared" si="1"/>
        <v>-15</v>
      </c>
      <c r="H30" s="204">
        <f t="shared" si="0"/>
        <v>69.387755102040813</v>
      </c>
    </row>
    <row r="31" spans="1:9" s="37" customFormat="1" ht="36.75" customHeight="1">
      <c r="A31" s="212" t="s">
        <v>197</v>
      </c>
      <c r="B31" s="223">
        <v>2200</v>
      </c>
      <c r="C31" s="86">
        <f>SUM(C16,C17:C19,C20,C30)</f>
        <v>584</v>
      </c>
      <c r="D31" s="86">
        <f>SUM(D16,D17:D19,D20,D30)</f>
        <v>404</v>
      </c>
      <c r="E31" s="86">
        <f>SUM(E16,E17:E19,E20,E30)</f>
        <v>111</v>
      </c>
      <c r="F31" s="86">
        <f>SUM(F16,F17:F19,F20,F30)</f>
        <v>118</v>
      </c>
      <c r="G31" s="86">
        <f t="shared" si="1"/>
        <v>7</v>
      </c>
      <c r="H31" s="204">
        <f>F31/E31*100</f>
        <v>106.30630630630631</v>
      </c>
      <c r="I31" s="35"/>
    </row>
    <row r="32" spans="1:9" s="37" customFormat="1" ht="10.5" customHeight="1">
      <c r="A32" s="46"/>
      <c r="B32" s="38"/>
      <c r="C32" s="38"/>
      <c r="D32" s="38"/>
      <c r="E32" s="38"/>
      <c r="F32" s="38"/>
      <c r="G32" s="38"/>
      <c r="H32" s="38"/>
    </row>
    <row r="33" spans="1:10" s="2" customFormat="1" ht="33" customHeight="1">
      <c r="A33" s="94" t="s">
        <v>272</v>
      </c>
      <c r="B33" s="331" t="s">
        <v>303</v>
      </c>
      <c r="C33" s="331"/>
      <c r="D33" s="154"/>
      <c r="E33" s="96"/>
      <c r="F33" s="319" t="s">
        <v>415</v>
      </c>
      <c r="G33" s="319"/>
      <c r="H33" s="319"/>
    </row>
    <row r="34" spans="1:10" s="1" customFormat="1">
      <c r="A34" s="113" t="s">
        <v>243</v>
      </c>
      <c r="B34" s="114"/>
      <c r="C34" s="113" t="s">
        <v>306</v>
      </c>
      <c r="D34" s="113"/>
      <c r="E34" s="114"/>
      <c r="F34" s="364" t="s">
        <v>244</v>
      </c>
      <c r="G34" s="364"/>
      <c r="H34" s="364"/>
    </row>
    <row r="35" spans="1:10" s="38" customFormat="1">
      <c r="A35" s="43"/>
      <c r="I35" s="35"/>
      <c r="J35" s="35"/>
    </row>
    <row r="36" spans="1:10" s="38" customFormat="1">
      <c r="A36" s="317" t="s">
        <v>514</v>
      </c>
      <c r="B36" s="318"/>
      <c r="C36" s="318"/>
      <c r="D36" s="318"/>
      <c r="E36" s="318"/>
      <c r="F36" s="318"/>
      <c r="G36" s="318"/>
      <c r="H36" s="318"/>
      <c r="I36" s="35"/>
      <c r="J36" s="35"/>
    </row>
    <row r="37" spans="1:10" s="38" customFormat="1">
      <c r="A37" s="43"/>
      <c r="I37" s="35"/>
      <c r="J37" s="35"/>
    </row>
    <row r="38" spans="1:10" s="38" customFormat="1">
      <c r="A38" s="43"/>
      <c r="I38" s="35"/>
      <c r="J38" s="35"/>
    </row>
    <row r="39" spans="1:10" s="38" customFormat="1">
      <c r="A39" s="43"/>
      <c r="I39" s="35"/>
      <c r="J39" s="35"/>
    </row>
    <row r="40" spans="1:10" s="38" customFormat="1">
      <c r="A40" s="43"/>
      <c r="I40" s="35"/>
      <c r="J40" s="35"/>
    </row>
    <row r="41" spans="1:10" s="38" customFormat="1">
      <c r="A41" s="43"/>
      <c r="I41" s="35"/>
      <c r="J41" s="35"/>
    </row>
    <row r="42" spans="1:10" s="38" customFormat="1">
      <c r="A42" s="43"/>
      <c r="I42" s="35"/>
      <c r="J42" s="35"/>
    </row>
    <row r="43" spans="1:10" s="38" customFormat="1">
      <c r="A43" s="43"/>
      <c r="I43" s="35"/>
      <c r="J43" s="35"/>
    </row>
    <row r="44" spans="1:10" s="38" customFormat="1">
      <c r="A44" s="43"/>
      <c r="I44" s="35"/>
      <c r="J44" s="35"/>
    </row>
    <row r="45" spans="1:10" s="38" customFormat="1">
      <c r="A45" s="43"/>
      <c r="I45" s="35"/>
      <c r="J45" s="35"/>
    </row>
    <row r="46" spans="1:10" s="38" customFormat="1">
      <c r="A46" s="43"/>
      <c r="I46" s="35"/>
      <c r="J46" s="35"/>
    </row>
    <row r="47" spans="1:10" s="38" customFormat="1">
      <c r="A47" s="43"/>
      <c r="I47" s="35"/>
      <c r="J47" s="35"/>
    </row>
    <row r="48" spans="1:10" s="38" customFormat="1">
      <c r="A48" s="43"/>
      <c r="I48" s="35"/>
      <c r="J48" s="35"/>
    </row>
    <row r="49" spans="1:10" s="38" customFormat="1">
      <c r="A49" s="43"/>
      <c r="I49" s="35"/>
      <c r="J49" s="35"/>
    </row>
    <row r="50" spans="1:10" s="38" customFormat="1">
      <c r="A50" s="43"/>
      <c r="I50" s="35"/>
      <c r="J50" s="35"/>
    </row>
    <row r="51" spans="1:10" s="38" customFormat="1">
      <c r="A51" s="43"/>
      <c r="I51" s="35"/>
      <c r="J51" s="35"/>
    </row>
    <row r="52" spans="1:10" s="38" customFormat="1">
      <c r="A52" s="43"/>
      <c r="I52" s="35"/>
      <c r="J52" s="35"/>
    </row>
    <row r="53" spans="1:10" s="38" customFormat="1">
      <c r="A53" s="43"/>
      <c r="I53" s="35"/>
      <c r="J53" s="35"/>
    </row>
    <row r="54" spans="1:10" s="38" customFormat="1">
      <c r="A54" s="43"/>
      <c r="I54" s="35"/>
      <c r="J54" s="35"/>
    </row>
    <row r="55" spans="1:10" s="38" customFormat="1">
      <c r="A55" s="43"/>
      <c r="I55" s="35"/>
      <c r="J55" s="35"/>
    </row>
    <row r="56" spans="1:10" s="38" customFormat="1">
      <c r="A56" s="43"/>
      <c r="I56" s="35"/>
      <c r="J56" s="35"/>
    </row>
    <row r="57" spans="1:10" s="38" customFormat="1">
      <c r="A57" s="43"/>
      <c r="I57" s="35"/>
      <c r="J57" s="35"/>
    </row>
    <row r="58" spans="1:10" s="38" customFormat="1">
      <c r="A58" s="43"/>
      <c r="I58" s="35"/>
      <c r="J58" s="35"/>
    </row>
    <row r="59" spans="1:10" s="38" customFormat="1">
      <c r="A59" s="43"/>
      <c r="I59" s="35"/>
      <c r="J59" s="35"/>
    </row>
    <row r="60" spans="1:10" s="38" customFormat="1">
      <c r="A60" s="43"/>
      <c r="I60" s="35"/>
      <c r="J60" s="35"/>
    </row>
    <row r="61" spans="1:10" s="38" customFormat="1">
      <c r="A61" s="43"/>
      <c r="I61" s="35"/>
      <c r="J61" s="35"/>
    </row>
    <row r="62" spans="1:10" s="38" customFormat="1">
      <c r="A62" s="43"/>
      <c r="I62" s="35"/>
      <c r="J62" s="35"/>
    </row>
    <row r="63" spans="1:10" s="38" customFormat="1">
      <c r="A63" s="43"/>
      <c r="I63" s="35"/>
      <c r="J63" s="35"/>
    </row>
    <row r="64" spans="1:10" s="38" customFormat="1">
      <c r="A64" s="43"/>
      <c r="I64" s="35"/>
      <c r="J64" s="35"/>
    </row>
    <row r="65" spans="1:10" s="38" customFormat="1">
      <c r="A65" s="43"/>
      <c r="I65" s="35"/>
      <c r="J65" s="35"/>
    </row>
    <row r="66" spans="1:10" s="38" customFormat="1">
      <c r="A66" s="43"/>
      <c r="I66" s="35"/>
      <c r="J66" s="35"/>
    </row>
    <row r="67" spans="1:10" s="38" customFormat="1">
      <c r="A67" s="43"/>
      <c r="I67" s="35"/>
      <c r="J67" s="35"/>
    </row>
    <row r="68" spans="1:10" s="38" customFormat="1">
      <c r="A68" s="43"/>
      <c r="I68" s="35"/>
      <c r="J68" s="35"/>
    </row>
    <row r="69" spans="1:10" s="38" customFormat="1">
      <c r="A69" s="43"/>
      <c r="I69" s="35"/>
      <c r="J69" s="35"/>
    </row>
    <row r="70" spans="1:10" s="38" customFormat="1">
      <c r="A70" s="43"/>
      <c r="I70" s="35"/>
      <c r="J70" s="35"/>
    </row>
    <row r="71" spans="1:10" s="38" customFormat="1">
      <c r="A71" s="43"/>
      <c r="I71" s="35"/>
      <c r="J71" s="35"/>
    </row>
    <row r="72" spans="1:10" s="38" customFormat="1">
      <c r="A72" s="43"/>
      <c r="I72" s="35"/>
      <c r="J72" s="35"/>
    </row>
    <row r="73" spans="1:10" s="38" customFormat="1">
      <c r="A73" s="43"/>
      <c r="I73" s="35"/>
      <c r="J73" s="35"/>
    </row>
    <row r="74" spans="1:10" s="38" customFormat="1">
      <c r="A74" s="43"/>
      <c r="I74" s="35"/>
      <c r="J74" s="35"/>
    </row>
    <row r="75" spans="1:10" s="38" customFormat="1">
      <c r="A75" s="43"/>
      <c r="I75" s="35"/>
      <c r="J75" s="35"/>
    </row>
    <row r="76" spans="1:10" s="38" customFormat="1">
      <c r="A76" s="43"/>
      <c r="I76" s="35"/>
      <c r="J76" s="35"/>
    </row>
    <row r="77" spans="1:10" s="38" customFormat="1">
      <c r="A77" s="43"/>
      <c r="I77" s="35"/>
      <c r="J77" s="35"/>
    </row>
    <row r="78" spans="1:10" s="38" customFormat="1">
      <c r="A78" s="43"/>
      <c r="I78" s="35"/>
      <c r="J78" s="35"/>
    </row>
    <row r="79" spans="1:10" s="38" customFormat="1">
      <c r="A79" s="43"/>
      <c r="I79" s="35"/>
      <c r="J79" s="35"/>
    </row>
    <row r="80" spans="1:10" s="38" customFormat="1">
      <c r="A80" s="43"/>
      <c r="I80" s="35"/>
      <c r="J80" s="35"/>
    </row>
    <row r="81" spans="1:10" s="38" customFormat="1">
      <c r="A81" s="43"/>
      <c r="I81" s="35"/>
      <c r="J81" s="35"/>
    </row>
    <row r="82" spans="1:10" s="38" customFormat="1">
      <c r="A82" s="43"/>
      <c r="I82" s="35"/>
      <c r="J82" s="35"/>
    </row>
    <row r="83" spans="1:10" s="38" customFormat="1">
      <c r="A83" s="43"/>
      <c r="I83" s="35"/>
      <c r="J83" s="35"/>
    </row>
    <row r="84" spans="1:10" s="38" customFormat="1">
      <c r="A84" s="43"/>
      <c r="I84" s="35"/>
      <c r="J84" s="35"/>
    </row>
    <row r="85" spans="1:10" s="38" customFormat="1">
      <c r="A85" s="43"/>
      <c r="I85" s="35"/>
      <c r="J85" s="35"/>
    </row>
    <row r="86" spans="1:10" s="38" customFormat="1">
      <c r="A86" s="43"/>
      <c r="I86" s="35"/>
      <c r="J86" s="35"/>
    </row>
    <row r="87" spans="1:10" s="38" customFormat="1">
      <c r="A87" s="43"/>
      <c r="I87" s="35"/>
      <c r="J87" s="35"/>
    </row>
    <row r="88" spans="1:10" s="38" customFormat="1">
      <c r="A88" s="43"/>
      <c r="I88" s="35"/>
      <c r="J88" s="35"/>
    </row>
    <row r="89" spans="1:10" s="38" customFormat="1">
      <c r="A89" s="43"/>
      <c r="I89" s="35"/>
      <c r="J89" s="35"/>
    </row>
    <row r="90" spans="1:10" s="38" customFormat="1">
      <c r="A90" s="43"/>
      <c r="I90" s="35"/>
      <c r="J90" s="35"/>
    </row>
    <row r="91" spans="1:10" s="38" customFormat="1">
      <c r="A91" s="43"/>
      <c r="I91" s="35"/>
      <c r="J91" s="35"/>
    </row>
    <row r="92" spans="1:10" s="38" customFormat="1">
      <c r="A92" s="43"/>
      <c r="I92" s="35"/>
      <c r="J92" s="35"/>
    </row>
    <row r="93" spans="1:10" s="38" customFormat="1">
      <c r="A93" s="43"/>
      <c r="I93" s="35"/>
      <c r="J93" s="35"/>
    </row>
    <row r="94" spans="1:10" s="38" customFormat="1">
      <c r="A94" s="43"/>
      <c r="I94" s="35"/>
      <c r="J94" s="35"/>
    </row>
    <row r="95" spans="1:10" s="38" customFormat="1">
      <c r="A95" s="43"/>
      <c r="I95" s="35"/>
      <c r="J95" s="35"/>
    </row>
    <row r="96" spans="1:10" s="38" customFormat="1">
      <c r="A96" s="43"/>
      <c r="I96" s="35"/>
      <c r="J96" s="35"/>
    </row>
    <row r="97" spans="1:10" s="38" customFormat="1">
      <c r="A97" s="43"/>
      <c r="I97" s="35"/>
      <c r="J97" s="35"/>
    </row>
    <row r="98" spans="1:10" s="38" customFormat="1">
      <c r="A98" s="43"/>
      <c r="I98" s="35"/>
      <c r="J98" s="35"/>
    </row>
    <row r="99" spans="1:10" s="38" customFormat="1">
      <c r="A99" s="43"/>
      <c r="I99" s="35"/>
      <c r="J99" s="35"/>
    </row>
    <row r="100" spans="1:10" s="38" customFormat="1">
      <c r="A100" s="43"/>
      <c r="I100" s="35"/>
      <c r="J100" s="35"/>
    </row>
    <row r="101" spans="1:10" s="38" customFormat="1">
      <c r="A101" s="43"/>
      <c r="I101" s="35"/>
      <c r="J101" s="35"/>
    </row>
    <row r="102" spans="1:10" s="38" customFormat="1">
      <c r="A102" s="43"/>
      <c r="I102" s="35"/>
      <c r="J102" s="35"/>
    </row>
    <row r="103" spans="1:10" s="38" customFormat="1">
      <c r="A103" s="43"/>
      <c r="I103" s="35"/>
      <c r="J103" s="35"/>
    </row>
    <row r="104" spans="1:10" s="38" customFormat="1">
      <c r="A104" s="43"/>
      <c r="I104" s="35"/>
      <c r="J104" s="35"/>
    </row>
    <row r="105" spans="1:10" s="38" customFormat="1">
      <c r="A105" s="43"/>
      <c r="I105" s="35"/>
      <c r="J105" s="35"/>
    </row>
    <row r="106" spans="1:10" s="38" customFormat="1">
      <c r="A106" s="43"/>
      <c r="I106" s="35"/>
      <c r="J106" s="35"/>
    </row>
    <row r="107" spans="1:10" s="38" customFormat="1">
      <c r="A107" s="43"/>
      <c r="I107" s="35"/>
      <c r="J107" s="35"/>
    </row>
    <row r="108" spans="1:10" s="38" customFormat="1">
      <c r="A108" s="43"/>
      <c r="I108" s="35"/>
      <c r="J108" s="35"/>
    </row>
    <row r="109" spans="1:10" s="38" customFormat="1">
      <c r="A109" s="43"/>
      <c r="I109" s="35"/>
      <c r="J109" s="35"/>
    </row>
    <row r="110" spans="1:10" s="38" customFormat="1">
      <c r="A110" s="43"/>
      <c r="I110" s="35"/>
      <c r="J110" s="35"/>
    </row>
    <row r="111" spans="1:10" s="38" customFormat="1">
      <c r="A111" s="43"/>
      <c r="I111" s="35"/>
      <c r="J111" s="35"/>
    </row>
    <row r="112" spans="1:10" s="38" customFormat="1">
      <c r="A112" s="43"/>
      <c r="I112" s="35"/>
      <c r="J112" s="35"/>
    </row>
    <row r="113" spans="1:10" s="38" customFormat="1">
      <c r="A113" s="43"/>
      <c r="I113" s="35"/>
      <c r="J113" s="35"/>
    </row>
    <row r="114" spans="1:10" s="38" customFormat="1">
      <c r="A114" s="43"/>
      <c r="I114" s="35"/>
      <c r="J114" s="35"/>
    </row>
    <row r="115" spans="1:10" s="38" customFormat="1">
      <c r="A115" s="43"/>
      <c r="I115" s="35"/>
      <c r="J115" s="35"/>
    </row>
    <row r="116" spans="1:10" s="38" customFormat="1">
      <c r="A116" s="43"/>
      <c r="I116" s="35"/>
      <c r="J116" s="35"/>
    </row>
    <row r="117" spans="1:10" s="38" customFormat="1">
      <c r="A117" s="43"/>
      <c r="I117" s="35"/>
      <c r="J117" s="35"/>
    </row>
    <row r="118" spans="1:10" s="38" customFormat="1">
      <c r="A118" s="43"/>
      <c r="I118" s="35"/>
      <c r="J118" s="35"/>
    </row>
    <row r="119" spans="1:10" s="38" customFormat="1">
      <c r="A119" s="43"/>
      <c r="I119" s="35"/>
      <c r="J119" s="35"/>
    </row>
    <row r="120" spans="1:10" s="38" customFormat="1">
      <c r="A120" s="43"/>
      <c r="I120" s="35"/>
      <c r="J120" s="35"/>
    </row>
    <row r="121" spans="1:10" s="38" customFormat="1">
      <c r="A121" s="43"/>
      <c r="I121" s="35"/>
      <c r="J121" s="35"/>
    </row>
    <row r="122" spans="1:10" s="38" customFormat="1">
      <c r="A122" s="43"/>
      <c r="I122" s="35"/>
      <c r="J122" s="35"/>
    </row>
    <row r="123" spans="1:10" s="38" customFormat="1">
      <c r="A123" s="43"/>
      <c r="I123" s="35"/>
      <c r="J123" s="35"/>
    </row>
    <row r="124" spans="1:10" s="38" customFormat="1">
      <c r="A124" s="43"/>
      <c r="I124" s="35"/>
      <c r="J124" s="35"/>
    </row>
    <row r="125" spans="1:10" s="38" customFormat="1">
      <c r="A125" s="43"/>
      <c r="I125" s="35"/>
      <c r="J125" s="35"/>
    </row>
    <row r="126" spans="1:10" s="38" customFormat="1">
      <c r="A126" s="43"/>
      <c r="I126" s="35"/>
      <c r="J126" s="35"/>
    </row>
    <row r="127" spans="1:10" s="38" customFormat="1">
      <c r="A127" s="43"/>
      <c r="I127" s="35"/>
      <c r="J127" s="35"/>
    </row>
    <row r="128" spans="1:10" s="38" customFormat="1">
      <c r="A128" s="43"/>
      <c r="I128" s="35"/>
      <c r="J128" s="35"/>
    </row>
    <row r="129" spans="1:10" s="38" customFormat="1">
      <c r="A129" s="43"/>
      <c r="I129" s="35"/>
      <c r="J129" s="35"/>
    </row>
    <row r="130" spans="1:10" s="38" customFormat="1">
      <c r="A130" s="43"/>
      <c r="I130" s="35"/>
      <c r="J130" s="35"/>
    </row>
    <row r="131" spans="1:10" s="38" customFormat="1">
      <c r="A131" s="43"/>
      <c r="I131" s="35"/>
      <c r="J131" s="35"/>
    </row>
    <row r="132" spans="1:10" s="38" customFormat="1">
      <c r="A132" s="43"/>
      <c r="I132" s="35"/>
      <c r="J132" s="35"/>
    </row>
    <row r="133" spans="1:10" s="38" customFormat="1">
      <c r="A133" s="43"/>
      <c r="I133" s="35"/>
      <c r="J133" s="35"/>
    </row>
    <row r="134" spans="1:10" s="38" customFormat="1">
      <c r="A134" s="43"/>
      <c r="I134" s="35"/>
      <c r="J134" s="35"/>
    </row>
    <row r="135" spans="1:10" s="38" customFormat="1">
      <c r="A135" s="43"/>
      <c r="I135" s="35"/>
      <c r="J135" s="35"/>
    </row>
    <row r="136" spans="1:10" s="38" customFormat="1">
      <c r="A136" s="43"/>
      <c r="I136" s="35"/>
      <c r="J136" s="35"/>
    </row>
    <row r="137" spans="1:10" s="38" customFormat="1">
      <c r="A137" s="43"/>
      <c r="I137" s="35"/>
      <c r="J137" s="35"/>
    </row>
    <row r="138" spans="1:10" s="38" customFormat="1">
      <c r="A138" s="43"/>
      <c r="I138" s="35"/>
      <c r="J138" s="35"/>
    </row>
    <row r="139" spans="1:10" s="38" customFormat="1">
      <c r="A139" s="43"/>
      <c r="I139" s="35"/>
      <c r="J139" s="35"/>
    </row>
    <row r="140" spans="1:10" s="38" customFormat="1">
      <c r="A140" s="43"/>
      <c r="I140" s="35"/>
      <c r="J140" s="35"/>
    </row>
    <row r="141" spans="1:10" s="38" customFormat="1">
      <c r="A141" s="43"/>
      <c r="I141" s="35"/>
      <c r="J141" s="35"/>
    </row>
    <row r="142" spans="1:10" s="38" customFormat="1">
      <c r="A142" s="43"/>
      <c r="I142" s="35"/>
      <c r="J142" s="35"/>
    </row>
    <row r="143" spans="1:10" s="38" customFormat="1">
      <c r="A143" s="43"/>
      <c r="I143" s="35"/>
      <c r="J143" s="35"/>
    </row>
    <row r="144" spans="1:10" s="38" customFormat="1">
      <c r="A144" s="43"/>
      <c r="I144" s="35"/>
      <c r="J144" s="35"/>
    </row>
    <row r="145" spans="1:10" s="38" customFormat="1">
      <c r="A145" s="43"/>
      <c r="I145" s="35"/>
      <c r="J145" s="35"/>
    </row>
    <row r="146" spans="1:10" s="38" customFormat="1">
      <c r="A146" s="43"/>
      <c r="I146" s="35"/>
      <c r="J146" s="35"/>
    </row>
    <row r="147" spans="1:10" s="38" customFormat="1">
      <c r="A147" s="43"/>
      <c r="I147" s="35"/>
      <c r="J147" s="35"/>
    </row>
    <row r="148" spans="1:10" s="38" customFormat="1">
      <c r="A148" s="43"/>
      <c r="I148" s="35"/>
      <c r="J148" s="35"/>
    </row>
    <row r="149" spans="1:10" s="38" customFormat="1">
      <c r="A149" s="43"/>
      <c r="I149" s="35"/>
      <c r="J149" s="35"/>
    </row>
    <row r="150" spans="1:10" s="38" customFormat="1">
      <c r="A150" s="43"/>
      <c r="I150" s="35"/>
      <c r="J150" s="35"/>
    </row>
    <row r="151" spans="1:10" s="38" customFormat="1">
      <c r="A151" s="43"/>
      <c r="I151" s="35"/>
      <c r="J151" s="35"/>
    </row>
    <row r="152" spans="1:10" s="38" customFormat="1">
      <c r="A152" s="43"/>
      <c r="I152" s="35"/>
      <c r="J152" s="35"/>
    </row>
    <row r="153" spans="1:10" s="38" customFormat="1">
      <c r="A153" s="43"/>
      <c r="I153" s="35"/>
      <c r="J153" s="35"/>
    </row>
    <row r="154" spans="1:10" s="38" customFormat="1">
      <c r="A154" s="43"/>
      <c r="I154" s="35"/>
      <c r="J154" s="35"/>
    </row>
    <row r="155" spans="1:10" s="38" customFormat="1">
      <c r="A155" s="43"/>
      <c r="I155" s="35"/>
      <c r="J155" s="35"/>
    </row>
    <row r="156" spans="1:10" s="38" customFormat="1">
      <c r="A156" s="43"/>
      <c r="I156" s="35"/>
      <c r="J156" s="35"/>
    </row>
    <row r="157" spans="1:10" s="38" customFormat="1">
      <c r="A157" s="43"/>
      <c r="I157" s="35"/>
      <c r="J157" s="35"/>
    </row>
    <row r="158" spans="1:10" s="38" customFormat="1">
      <c r="A158" s="43"/>
      <c r="I158" s="35"/>
      <c r="J158" s="35"/>
    </row>
    <row r="159" spans="1:10" s="38" customFormat="1">
      <c r="A159" s="43"/>
      <c r="I159" s="35"/>
      <c r="J159" s="35"/>
    </row>
    <row r="160" spans="1:10" s="38" customFormat="1">
      <c r="A160" s="43"/>
      <c r="I160" s="35"/>
      <c r="J160" s="35"/>
    </row>
    <row r="161" spans="1:10" s="38" customFormat="1">
      <c r="A161" s="43"/>
      <c r="I161" s="35"/>
      <c r="J161" s="35"/>
    </row>
    <row r="162" spans="1:10" s="38" customFormat="1">
      <c r="A162" s="43"/>
      <c r="I162" s="35"/>
      <c r="J162" s="35"/>
    </row>
    <row r="163" spans="1:10" s="38" customFormat="1">
      <c r="A163" s="43"/>
      <c r="I163" s="35"/>
      <c r="J163" s="35"/>
    </row>
    <row r="164" spans="1:10" s="38" customFormat="1">
      <c r="A164" s="43"/>
      <c r="I164" s="35"/>
      <c r="J164" s="35"/>
    </row>
    <row r="165" spans="1:10" s="38" customFormat="1">
      <c r="A165" s="43"/>
      <c r="I165" s="35"/>
      <c r="J165" s="35"/>
    </row>
    <row r="166" spans="1:10" s="38" customFormat="1">
      <c r="A166" s="43"/>
      <c r="I166" s="35"/>
      <c r="J166" s="35"/>
    </row>
    <row r="167" spans="1:10" s="38" customFormat="1">
      <c r="A167" s="43"/>
      <c r="I167" s="35"/>
      <c r="J167" s="35"/>
    </row>
    <row r="168" spans="1:10" s="38" customFormat="1">
      <c r="A168" s="43"/>
      <c r="I168" s="35"/>
      <c r="J168" s="35"/>
    </row>
    <row r="169" spans="1:10" s="38" customFormat="1">
      <c r="A169" s="43"/>
      <c r="I169" s="35"/>
      <c r="J169" s="35"/>
    </row>
    <row r="170" spans="1:10" s="38" customFormat="1">
      <c r="A170" s="43"/>
      <c r="I170" s="35"/>
      <c r="J170" s="35"/>
    </row>
    <row r="171" spans="1:10" s="38" customFormat="1">
      <c r="A171" s="43"/>
      <c r="I171" s="35"/>
      <c r="J171" s="35"/>
    </row>
    <row r="172" spans="1:10" s="38" customFormat="1">
      <c r="A172" s="43"/>
      <c r="I172" s="35"/>
      <c r="J172" s="35"/>
    </row>
    <row r="173" spans="1:10" s="38" customFormat="1">
      <c r="A173" s="43"/>
      <c r="I173" s="35"/>
      <c r="J173" s="35"/>
    </row>
    <row r="174" spans="1:10" s="38" customFormat="1">
      <c r="A174" s="43"/>
      <c r="I174" s="35"/>
      <c r="J174" s="35"/>
    </row>
    <row r="175" spans="1:10" s="38" customFormat="1">
      <c r="A175" s="43"/>
      <c r="I175" s="35"/>
      <c r="J175" s="35"/>
    </row>
    <row r="176" spans="1:10" s="38" customFormat="1">
      <c r="A176" s="43"/>
      <c r="I176" s="35"/>
      <c r="J176" s="35"/>
    </row>
    <row r="177" spans="1:10" s="38" customFormat="1">
      <c r="A177" s="43"/>
      <c r="I177" s="35"/>
      <c r="J177" s="35"/>
    </row>
    <row r="178" spans="1:10" s="38" customFormat="1">
      <c r="A178" s="43"/>
      <c r="I178" s="35"/>
      <c r="J178" s="35"/>
    </row>
    <row r="179" spans="1:10" s="38" customFormat="1">
      <c r="A179" s="43"/>
      <c r="I179" s="35"/>
      <c r="J179" s="35"/>
    </row>
    <row r="180" spans="1:10" s="38" customFormat="1">
      <c r="A180" s="43"/>
      <c r="I180" s="35"/>
      <c r="J180" s="35"/>
    </row>
    <row r="181" spans="1:10" s="38" customFormat="1">
      <c r="A181" s="43"/>
      <c r="I181" s="35"/>
      <c r="J181" s="35"/>
    </row>
    <row r="182" spans="1:10" s="38" customFormat="1">
      <c r="A182" s="43"/>
      <c r="I182" s="35"/>
      <c r="J182" s="35"/>
    </row>
    <row r="183" spans="1:10" s="38" customFormat="1">
      <c r="A183" s="43"/>
      <c r="I183" s="35"/>
      <c r="J183" s="35"/>
    </row>
    <row r="184" spans="1:10" s="38" customFormat="1">
      <c r="A184" s="43"/>
      <c r="I184" s="35"/>
      <c r="J184" s="35"/>
    </row>
  </sheetData>
  <mergeCells count="11">
    <mergeCell ref="F33:H33"/>
    <mergeCell ref="B33:C33"/>
    <mergeCell ref="A36:H36"/>
    <mergeCell ref="A1:H1"/>
    <mergeCell ref="A2:A3"/>
    <mergeCell ref="B2:B3"/>
    <mergeCell ref="E2:H2"/>
    <mergeCell ref="C2:D2"/>
    <mergeCell ref="F34:H34"/>
    <mergeCell ref="A5:H5"/>
    <mergeCell ref="A15:H15"/>
  </mergeCells>
  <phoneticPr fontId="3" type="noConversion"/>
  <pageMargins left="0.19685039370078741" right="0" top="0" bottom="0" header="0.19685039370078741" footer="0.11811023622047245"/>
  <pageSetup paperSize="9" scale="66" fitToHeight="2" orientation="portrait" verticalDpi="300" r:id="rId1"/>
  <headerFooter alignWithMargins="0"/>
  <ignoredErrors>
    <ignoredError sqref="G8" evalError="1"/>
    <ignoredError sqref="C31" formulaRange="1"/>
  </ignoredErrors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indexed="43"/>
  </sheetPr>
  <dimension ref="A1:H78"/>
  <sheetViews>
    <sheetView view="pageBreakPreview" zoomScaleNormal="75" zoomScaleSheetLayoutView="75" workbookViewId="0">
      <pane xSplit="1" ySplit="5" topLeftCell="B71" activePane="bottomRight" state="frozen"/>
      <selection activeCell="A67" sqref="A67"/>
      <selection pane="topRight" activeCell="A67" sqref="A67"/>
      <selection pane="bottomLeft" activeCell="A67" sqref="A67"/>
      <selection pane="bottomRight" activeCell="F15" sqref="F15"/>
    </sheetView>
  </sheetViews>
  <sheetFormatPr defaultRowHeight="18.75" outlineLevelRow="1"/>
  <cols>
    <col min="1" max="1" width="59.5703125" style="1" customWidth="1"/>
    <col min="2" max="2" width="6.5703125" style="1" customWidth="1"/>
    <col min="3" max="4" width="14.85546875" style="1" customWidth="1"/>
    <col min="5" max="5" width="14.140625" style="1" customWidth="1"/>
    <col min="6" max="6" width="13.5703125" style="1" customWidth="1"/>
    <col min="7" max="7" width="14.42578125" style="1" customWidth="1"/>
    <col min="8" max="8" width="13.85546875" style="1" customWidth="1"/>
    <col min="9" max="16384" width="9.140625" style="1"/>
  </cols>
  <sheetData>
    <row r="1" spans="1:8" ht="32.25" customHeight="1">
      <c r="A1" s="320" t="s">
        <v>120</v>
      </c>
      <c r="B1" s="320"/>
      <c r="C1" s="320"/>
      <c r="D1" s="320"/>
      <c r="E1" s="320"/>
      <c r="F1" s="320"/>
      <c r="G1" s="320"/>
      <c r="H1" s="320"/>
    </row>
    <row r="2" spans="1:8" ht="6.75" customHeight="1">
      <c r="A2" s="18"/>
      <c r="B2" s="18"/>
      <c r="C2" s="18"/>
      <c r="D2" s="18"/>
      <c r="E2" s="18"/>
      <c r="F2" s="18"/>
      <c r="G2" s="18"/>
      <c r="H2" s="18"/>
    </row>
    <row r="3" spans="1:8" ht="59.25" customHeight="1">
      <c r="A3" s="324" t="s">
        <v>210</v>
      </c>
      <c r="B3" s="370" t="s">
        <v>1</v>
      </c>
      <c r="C3" s="324" t="s">
        <v>500</v>
      </c>
      <c r="D3" s="324"/>
      <c r="E3" s="361" t="s">
        <v>539</v>
      </c>
      <c r="F3" s="362"/>
      <c r="G3" s="362"/>
      <c r="H3" s="363"/>
    </row>
    <row r="4" spans="1:8" ht="78.75" customHeight="1">
      <c r="A4" s="324"/>
      <c r="B4" s="370"/>
      <c r="C4" s="293" t="s">
        <v>541</v>
      </c>
      <c r="D4" s="312" t="s">
        <v>542</v>
      </c>
      <c r="E4" s="47" t="s">
        <v>194</v>
      </c>
      <c r="F4" s="47" t="s">
        <v>182</v>
      </c>
      <c r="G4" s="47" t="s">
        <v>205</v>
      </c>
      <c r="H4" s="47" t="s">
        <v>206</v>
      </c>
    </row>
    <row r="5" spans="1:8" ht="13.5" customHeight="1">
      <c r="A5" s="90">
        <v>1</v>
      </c>
      <c r="B5" s="107">
        <v>2</v>
      </c>
      <c r="C5" s="90">
        <v>3</v>
      </c>
      <c r="D5" s="90">
        <v>4</v>
      </c>
      <c r="E5" s="90">
        <v>5</v>
      </c>
      <c r="F5" s="107">
        <v>6</v>
      </c>
      <c r="G5" s="90">
        <v>7</v>
      </c>
      <c r="H5" s="107">
        <v>8</v>
      </c>
    </row>
    <row r="6" spans="1:8" s="42" customFormat="1" ht="29.25" customHeight="1">
      <c r="A6" s="366" t="s">
        <v>124</v>
      </c>
      <c r="B6" s="366"/>
      <c r="C6" s="366"/>
      <c r="D6" s="366"/>
      <c r="E6" s="366"/>
      <c r="F6" s="366"/>
      <c r="G6" s="366"/>
      <c r="H6" s="366"/>
    </row>
    <row r="7" spans="1:8" ht="45" customHeight="1">
      <c r="A7" s="208" t="s">
        <v>382</v>
      </c>
      <c r="B7" s="209" t="s">
        <v>383</v>
      </c>
      <c r="C7" s="229">
        <f>C8+C9</f>
        <v>1941</v>
      </c>
      <c r="D7" s="229">
        <f>D8+D9</f>
        <v>2624</v>
      </c>
      <c r="E7" s="229">
        <f>E8+E9</f>
        <v>931</v>
      </c>
      <c r="F7" s="229">
        <f>F8+F9</f>
        <v>867</v>
      </c>
      <c r="G7" s="229">
        <f t="shared" ref="G7:G19" si="0">F7-E7</f>
        <v>-64</v>
      </c>
      <c r="H7" s="232">
        <f>F7/E7*100</f>
        <v>93.125671321160041</v>
      </c>
    </row>
    <row r="8" spans="1:8" ht="28.5" customHeight="1">
      <c r="A8" s="237" t="s">
        <v>362</v>
      </c>
      <c r="B8" s="201" t="s">
        <v>363</v>
      </c>
      <c r="C8" s="82">
        <v>741</v>
      </c>
      <c r="D8" s="82">
        <v>924</v>
      </c>
      <c r="E8" s="82">
        <v>381</v>
      </c>
      <c r="F8" s="82">
        <v>345</v>
      </c>
      <c r="G8" s="86">
        <f t="shared" si="0"/>
        <v>-36</v>
      </c>
      <c r="H8" s="232">
        <f t="shared" ref="H8:H19" si="1">F8/E8*100</f>
        <v>90.551181102362193</v>
      </c>
    </row>
    <row r="9" spans="1:8" ht="30" customHeight="1">
      <c r="A9" s="238" t="s">
        <v>470</v>
      </c>
      <c r="B9" s="201" t="s">
        <v>364</v>
      </c>
      <c r="C9" s="82">
        <v>1200</v>
      </c>
      <c r="D9" s="82">
        <v>1700</v>
      </c>
      <c r="E9" s="82">
        <v>550</v>
      </c>
      <c r="F9" s="82">
        <v>522</v>
      </c>
      <c r="G9" s="86">
        <f t="shared" si="0"/>
        <v>-28</v>
      </c>
      <c r="H9" s="232">
        <f t="shared" si="1"/>
        <v>94.909090909090907</v>
      </c>
    </row>
    <row r="10" spans="1:8" ht="25.5" customHeight="1">
      <c r="A10" s="238" t="s">
        <v>365</v>
      </c>
      <c r="B10" s="201" t="s">
        <v>366</v>
      </c>
      <c r="C10" s="82"/>
      <c r="D10" s="82"/>
      <c r="E10" s="82"/>
      <c r="F10" s="82"/>
      <c r="G10" s="86">
        <f t="shared" si="0"/>
        <v>0</v>
      </c>
      <c r="H10" s="232" t="e">
        <f t="shared" si="1"/>
        <v>#DIV/0!</v>
      </c>
    </row>
    <row r="11" spans="1:8" ht="24.75" customHeight="1">
      <c r="A11" s="238" t="s">
        <v>471</v>
      </c>
      <c r="B11" s="201" t="s">
        <v>367</v>
      </c>
      <c r="C11" s="82"/>
      <c r="D11" s="82"/>
      <c r="E11" s="82"/>
      <c r="F11" s="82"/>
      <c r="G11" s="86">
        <f t="shared" si="0"/>
        <v>0</v>
      </c>
      <c r="H11" s="232" t="e">
        <f t="shared" si="1"/>
        <v>#DIV/0!</v>
      </c>
    </row>
    <row r="12" spans="1:8" ht="27.75" customHeight="1">
      <c r="A12" s="238" t="s">
        <v>424</v>
      </c>
      <c r="B12" s="202" t="s">
        <v>368</v>
      </c>
      <c r="C12" s="82"/>
      <c r="D12" s="82"/>
      <c r="E12" s="82"/>
      <c r="F12" s="82"/>
      <c r="G12" s="86">
        <f t="shared" si="0"/>
        <v>0</v>
      </c>
      <c r="H12" s="232" t="e">
        <f t="shared" si="1"/>
        <v>#DIV/0!</v>
      </c>
    </row>
    <row r="13" spans="1:8" ht="41.25" customHeight="1">
      <c r="A13" s="208" t="s">
        <v>369</v>
      </c>
      <c r="B13" s="209" t="s">
        <v>370</v>
      </c>
      <c r="C13" s="229">
        <f>C14+C15+C17</f>
        <v>-1960</v>
      </c>
      <c r="D13" s="229">
        <f>D14+D15+D17+D18</f>
        <v>-2599</v>
      </c>
      <c r="E13" s="229">
        <f>E14+E15+E17+E18</f>
        <v>-871</v>
      </c>
      <c r="F13" s="229">
        <f>F14+F15+F16+F17+F18</f>
        <v>-814</v>
      </c>
      <c r="G13" s="229">
        <f t="shared" si="0"/>
        <v>57</v>
      </c>
      <c r="H13" s="232">
        <f t="shared" si="1"/>
        <v>93.455797933409883</v>
      </c>
    </row>
    <row r="14" spans="1:8" ht="30.75" customHeight="1">
      <c r="A14" s="237" t="s">
        <v>371</v>
      </c>
      <c r="B14" s="201" t="s">
        <v>372</v>
      </c>
      <c r="C14" s="82">
        <v>-1258</v>
      </c>
      <c r="D14" s="82">
        <v>-1688</v>
      </c>
      <c r="E14" s="82">
        <v>-538</v>
      </c>
      <c r="F14" s="82">
        <v>-542</v>
      </c>
      <c r="G14" s="86"/>
      <c r="H14" s="232">
        <f t="shared" si="1"/>
        <v>100.74349442379183</v>
      </c>
    </row>
    <row r="15" spans="1:8" ht="26.25" customHeight="1">
      <c r="A15" s="237" t="s">
        <v>373</v>
      </c>
      <c r="B15" s="201" t="s">
        <v>374</v>
      </c>
      <c r="C15" s="82">
        <v>-505</v>
      </c>
      <c r="D15" s="82">
        <v>-581</v>
      </c>
      <c r="E15" s="82">
        <v>-274</v>
      </c>
      <c r="F15" s="82">
        <v>-167</v>
      </c>
      <c r="G15" s="86"/>
      <c r="H15" s="232">
        <f t="shared" si="1"/>
        <v>60.948905109489047</v>
      </c>
    </row>
    <row r="16" spans="1:8" ht="28.5" customHeight="1">
      <c r="A16" s="237" t="s">
        <v>375</v>
      </c>
      <c r="B16" s="201" t="s">
        <v>376</v>
      </c>
      <c r="C16" s="82" t="s">
        <v>261</v>
      </c>
      <c r="D16" s="82"/>
      <c r="E16" s="82" t="s">
        <v>261</v>
      </c>
      <c r="F16" s="82"/>
      <c r="G16" s="86"/>
      <c r="H16" s="232" t="e">
        <f t="shared" si="1"/>
        <v>#VALUE!</v>
      </c>
    </row>
    <row r="17" spans="1:8" ht="28.5" customHeight="1">
      <c r="A17" s="237" t="s">
        <v>377</v>
      </c>
      <c r="B17" s="202" t="s">
        <v>378</v>
      </c>
      <c r="C17" s="82">
        <v>-197</v>
      </c>
      <c r="D17" s="82">
        <v>-116</v>
      </c>
      <c r="E17" s="82">
        <v>-59</v>
      </c>
      <c r="F17" s="82">
        <v>-33</v>
      </c>
      <c r="G17" s="86"/>
      <c r="H17" s="232">
        <f t="shared" si="1"/>
        <v>55.932203389830505</v>
      </c>
    </row>
    <row r="18" spans="1:8" ht="29.25" customHeight="1">
      <c r="A18" s="237" t="s">
        <v>379</v>
      </c>
      <c r="B18" s="202" t="s">
        <v>380</v>
      </c>
      <c r="C18" s="82" t="s">
        <v>261</v>
      </c>
      <c r="D18" s="82">
        <v>-214</v>
      </c>
      <c r="E18" s="82"/>
      <c r="F18" s="82">
        <v>-72</v>
      </c>
      <c r="G18" s="86"/>
      <c r="H18" s="232" t="e">
        <f t="shared" si="1"/>
        <v>#DIV/0!</v>
      </c>
    </row>
    <row r="19" spans="1:8" ht="39.75" customHeight="1">
      <c r="A19" s="210" t="s">
        <v>123</v>
      </c>
      <c r="B19" s="211" t="s">
        <v>381</v>
      </c>
      <c r="C19" s="229">
        <f>C7-(-C13)</f>
        <v>-19</v>
      </c>
      <c r="D19" s="229">
        <f>D7-(-D13)</f>
        <v>25</v>
      </c>
      <c r="E19" s="229">
        <f>E7-(-E13)</f>
        <v>60</v>
      </c>
      <c r="F19" s="229">
        <f>F7-(-F13)</f>
        <v>53</v>
      </c>
      <c r="G19" s="229">
        <f t="shared" si="0"/>
        <v>-7</v>
      </c>
      <c r="H19" s="232">
        <f t="shared" si="1"/>
        <v>88.333333333333329</v>
      </c>
    </row>
    <row r="20" spans="1:8" ht="31.5" customHeight="1">
      <c r="A20" s="366" t="s">
        <v>125</v>
      </c>
      <c r="B20" s="366"/>
      <c r="C20" s="366"/>
      <c r="D20" s="366"/>
      <c r="E20" s="366"/>
      <c r="F20" s="366"/>
      <c r="G20" s="366"/>
      <c r="H20" s="366"/>
    </row>
    <row r="21" spans="1:8" ht="40.5" customHeight="1">
      <c r="A21" s="208" t="s">
        <v>416</v>
      </c>
      <c r="B21" s="224"/>
      <c r="C21" s="86"/>
      <c r="D21" s="86"/>
      <c r="E21" s="86"/>
      <c r="F21" s="86"/>
      <c r="G21" s="86">
        <f t="shared" ref="G21:G41" si="2">F21-E21</f>
        <v>0</v>
      </c>
      <c r="H21" s="204" t="e">
        <f>F21/E21*100</f>
        <v>#DIV/0!</v>
      </c>
    </row>
    <row r="22" spans="1:8" ht="28.5" customHeight="1">
      <c r="A22" s="239" t="s">
        <v>29</v>
      </c>
      <c r="B22" s="201" t="s">
        <v>419</v>
      </c>
      <c r="C22" s="82"/>
      <c r="D22" s="82"/>
      <c r="E22" s="82"/>
      <c r="F22" s="82"/>
      <c r="G22" s="86">
        <f t="shared" si="2"/>
        <v>0</v>
      </c>
      <c r="H22" s="204" t="e">
        <f t="shared" ref="H22:H31" si="3">F22/E22*100</f>
        <v>#DIV/0!</v>
      </c>
    </row>
    <row r="23" spans="1:8" ht="30" customHeight="1">
      <c r="A23" s="239" t="s">
        <v>420</v>
      </c>
      <c r="B23" s="201" t="s">
        <v>421</v>
      </c>
      <c r="C23" s="82"/>
      <c r="D23" s="82"/>
      <c r="E23" s="82"/>
      <c r="F23" s="82"/>
      <c r="G23" s="86">
        <f t="shared" si="2"/>
        <v>0</v>
      </c>
      <c r="H23" s="204" t="e">
        <f t="shared" si="3"/>
        <v>#DIV/0!</v>
      </c>
    </row>
    <row r="24" spans="1:8" ht="27" customHeight="1">
      <c r="A24" s="239" t="s">
        <v>422</v>
      </c>
      <c r="B24" s="201" t="s">
        <v>423</v>
      </c>
      <c r="C24" s="82"/>
      <c r="D24" s="82"/>
      <c r="E24" s="82"/>
      <c r="F24" s="82"/>
      <c r="G24" s="86">
        <f t="shared" si="2"/>
        <v>0</v>
      </c>
      <c r="H24" s="204" t="e">
        <f t="shared" si="3"/>
        <v>#DIV/0!</v>
      </c>
    </row>
    <row r="25" spans="1:8" ht="21.75" customHeight="1">
      <c r="A25" s="239" t="s">
        <v>129</v>
      </c>
      <c r="B25" s="255"/>
      <c r="C25" s="82"/>
      <c r="D25" s="82"/>
      <c r="E25" s="82"/>
      <c r="F25" s="82"/>
      <c r="G25" s="86">
        <f t="shared" si="2"/>
        <v>0</v>
      </c>
      <c r="H25" s="204" t="e">
        <f t="shared" si="3"/>
        <v>#DIV/0!</v>
      </c>
    </row>
    <row r="26" spans="1:8" ht="21.75" customHeight="1">
      <c r="A26" s="254" t="s">
        <v>472</v>
      </c>
      <c r="B26" s="255" t="s">
        <v>425</v>
      </c>
      <c r="C26" s="82"/>
      <c r="D26" s="82"/>
      <c r="E26" s="82"/>
      <c r="F26" s="82"/>
      <c r="G26" s="86">
        <f t="shared" si="2"/>
        <v>0</v>
      </c>
      <c r="H26" s="204" t="e">
        <f t="shared" si="3"/>
        <v>#DIV/0!</v>
      </c>
    </row>
    <row r="27" spans="1:8" ht="22.5" customHeight="1">
      <c r="A27" s="254" t="s">
        <v>473</v>
      </c>
      <c r="B27" s="255" t="s">
        <v>418</v>
      </c>
      <c r="C27" s="82"/>
      <c r="D27" s="82"/>
      <c r="E27" s="82"/>
      <c r="F27" s="82"/>
      <c r="G27" s="86">
        <f t="shared" si="2"/>
        <v>0</v>
      </c>
      <c r="H27" s="204" t="e">
        <f t="shared" si="3"/>
        <v>#DIV/0!</v>
      </c>
    </row>
    <row r="28" spans="1:8" ht="27" customHeight="1">
      <c r="A28" s="240" t="s">
        <v>424</v>
      </c>
      <c r="B28" s="241" t="s">
        <v>427</v>
      </c>
      <c r="C28" s="82"/>
      <c r="D28" s="82"/>
      <c r="E28" s="82"/>
      <c r="F28" s="82"/>
      <c r="G28" s="86">
        <f t="shared" si="2"/>
        <v>0</v>
      </c>
      <c r="H28" s="204" t="e">
        <f t="shared" si="3"/>
        <v>#DIV/0!</v>
      </c>
    </row>
    <row r="29" spans="1:8" ht="11.25" customHeight="1">
      <c r="A29" s="176" t="s">
        <v>277</v>
      </c>
      <c r="B29" s="242"/>
      <c r="C29" s="105"/>
      <c r="D29" s="105"/>
      <c r="E29" s="105"/>
      <c r="F29" s="105"/>
      <c r="G29" s="106">
        <f t="shared" si="2"/>
        <v>0</v>
      </c>
      <c r="H29" s="204" t="e">
        <f t="shared" si="3"/>
        <v>#DIV/0!</v>
      </c>
    </row>
    <row r="30" spans="1:8" ht="22.5" customHeight="1">
      <c r="A30" s="176" t="s">
        <v>285</v>
      </c>
      <c r="B30" s="243" t="s">
        <v>387</v>
      </c>
      <c r="C30" s="105"/>
      <c r="D30" s="105"/>
      <c r="E30" s="105"/>
      <c r="F30" s="105"/>
      <c r="G30" s="106">
        <f t="shared" si="2"/>
        <v>0</v>
      </c>
      <c r="H30" s="204" t="e">
        <f t="shared" si="3"/>
        <v>#DIV/0!</v>
      </c>
    </row>
    <row r="31" spans="1:8" ht="21.75" customHeight="1">
      <c r="A31" s="176" t="s">
        <v>276</v>
      </c>
      <c r="B31" s="243" t="s">
        <v>388</v>
      </c>
      <c r="C31" s="82"/>
      <c r="D31" s="82"/>
      <c r="E31" s="82"/>
      <c r="F31" s="82"/>
      <c r="G31" s="86">
        <f t="shared" si="2"/>
        <v>0</v>
      </c>
      <c r="H31" s="204" t="e">
        <f t="shared" si="3"/>
        <v>#DIV/0!</v>
      </c>
    </row>
    <row r="32" spans="1:8" ht="45.75" customHeight="1">
      <c r="A32" s="208" t="s">
        <v>417</v>
      </c>
      <c r="B32" s="209" t="s">
        <v>429</v>
      </c>
      <c r="C32" s="86"/>
      <c r="D32" s="86"/>
      <c r="E32" s="86"/>
      <c r="F32" s="86"/>
      <c r="G32" s="86">
        <f t="shared" si="2"/>
        <v>0</v>
      </c>
      <c r="H32" s="204" t="e">
        <f>F32/E32*100</f>
        <v>#DIV/0!</v>
      </c>
    </row>
    <row r="33" spans="1:8" ht="54.75" customHeight="1">
      <c r="A33" s="239" t="s">
        <v>426</v>
      </c>
      <c r="B33" s="201" t="s">
        <v>430</v>
      </c>
      <c r="C33" s="82" t="s">
        <v>261</v>
      </c>
      <c r="D33" s="82" t="s">
        <v>261</v>
      </c>
      <c r="E33" s="82" t="s">
        <v>261</v>
      </c>
      <c r="F33" s="82" t="s">
        <v>261</v>
      </c>
      <c r="G33" s="86" t="e">
        <f t="shared" si="2"/>
        <v>#VALUE!</v>
      </c>
      <c r="H33" s="204" t="e">
        <f t="shared" ref="H33:H41" si="4">F33/E33*100</f>
        <v>#VALUE!</v>
      </c>
    </row>
    <row r="34" spans="1:8" ht="43.5" customHeight="1">
      <c r="A34" s="7" t="s">
        <v>428</v>
      </c>
      <c r="B34" s="201" t="s">
        <v>431</v>
      </c>
      <c r="C34" s="82" t="s">
        <v>261</v>
      </c>
      <c r="D34" s="82" t="s">
        <v>261</v>
      </c>
      <c r="E34" s="82" t="s">
        <v>261</v>
      </c>
      <c r="F34" s="82" t="s">
        <v>261</v>
      </c>
      <c r="G34" s="86" t="e">
        <f t="shared" si="2"/>
        <v>#VALUE!</v>
      </c>
      <c r="H34" s="204" t="e">
        <f t="shared" si="4"/>
        <v>#VALUE!</v>
      </c>
    </row>
    <row r="35" spans="1:8" ht="37.5" customHeight="1">
      <c r="A35" s="7" t="s">
        <v>434</v>
      </c>
      <c r="B35" s="201" t="s">
        <v>432</v>
      </c>
      <c r="C35" s="82" t="s">
        <v>261</v>
      </c>
      <c r="D35" s="82" t="s">
        <v>261</v>
      </c>
      <c r="E35" s="82" t="s">
        <v>261</v>
      </c>
      <c r="F35" s="82" t="s">
        <v>261</v>
      </c>
      <c r="G35" s="86" t="e">
        <f t="shared" si="2"/>
        <v>#VALUE!</v>
      </c>
      <c r="H35" s="204" t="e">
        <f t="shared" si="4"/>
        <v>#VALUE!</v>
      </c>
    </row>
    <row r="36" spans="1:8" ht="30" customHeight="1">
      <c r="A36" s="7" t="s">
        <v>49</v>
      </c>
      <c r="B36" s="201" t="s">
        <v>435</v>
      </c>
      <c r="C36" s="82" t="s">
        <v>261</v>
      </c>
      <c r="D36" s="82" t="s">
        <v>261</v>
      </c>
      <c r="E36" s="82" t="s">
        <v>261</v>
      </c>
      <c r="F36" s="82" t="s">
        <v>261</v>
      </c>
      <c r="G36" s="86" t="e">
        <f t="shared" si="2"/>
        <v>#VALUE!</v>
      </c>
      <c r="H36" s="204" t="e">
        <f t="shared" si="4"/>
        <v>#VALUE!</v>
      </c>
    </row>
    <row r="37" spans="1:8" ht="27" customHeight="1">
      <c r="A37" s="7" t="s">
        <v>379</v>
      </c>
      <c r="B37" s="202" t="s">
        <v>475</v>
      </c>
      <c r="C37" s="82" t="s">
        <v>261</v>
      </c>
      <c r="D37" s="82" t="s">
        <v>261</v>
      </c>
      <c r="E37" s="82" t="s">
        <v>261</v>
      </c>
      <c r="F37" s="82" t="s">
        <v>261</v>
      </c>
      <c r="G37" s="86" t="e">
        <f t="shared" si="2"/>
        <v>#VALUE!</v>
      </c>
      <c r="H37" s="204" t="e">
        <f t="shared" si="4"/>
        <v>#VALUE!</v>
      </c>
    </row>
    <row r="38" spans="1:8" ht="11.25" customHeight="1">
      <c r="A38" s="244" t="s">
        <v>278</v>
      </c>
      <c r="B38" s="245"/>
      <c r="C38" s="82"/>
      <c r="D38" s="82"/>
      <c r="E38" s="82"/>
      <c r="F38" s="82"/>
      <c r="G38" s="86">
        <f t="shared" si="2"/>
        <v>0</v>
      </c>
      <c r="H38" s="204" t="e">
        <f t="shared" si="4"/>
        <v>#DIV/0!</v>
      </c>
    </row>
    <row r="39" spans="1:8" ht="21.75" customHeight="1">
      <c r="A39" s="176" t="s">
        <v>285</v>
      </c>
      <c r="B39" s="246" t="s">
        <v>476</v>
      </c>
      <c r="C39" s="105" t="s">
        <v>261</v>
      </c>
      <c r="D39" s="105" t="s">
        <v>261</v>
      </c>
      <c r="E39" s="105" t="s">
        <v>261</v>
      </c>
      <c r="F39" s="105" t="s">
        <v>261</v>
      </c>
      <c r="G39" s="86" t="e">
        <f t="shared" si="2"/>
        <v>#VALUE!</v>
      </c>
      <c r="H39" s="204" t="e">
        <f t="shared" si="4"/>
        <v>#VALUE!</v>
      </c>
    </row>
    <row r="40" spans="1:8" ht="21" customHeight="1">
      <c r="A40" s="176" t="s">
        <v>433</v>
      </c>
      <c r="B40" s="246" t="s">
        <v>477</v>
      </c>
      <c r="C40" s="105" t="s">
        <v>261</v>
      </c>
      <c r="D40" s="105" t="s">
        <v>261</v>
      </c>
      <c r="E40" s="105" t="s">
        <v>261</v>
      </c>
      <c r="F40" s="105" t="s">
        <v>261</v>
      </c>
      <c r="G40" s="86" t="e">
        <f t="shared" si="2"/>
        <v>#VALUE!</v>
      </c>
      <c r="H40" s="204" t="e">
        <f t="shared" si="4"/>
        <v>#VALUE!</v>
      </c>
    </row>
    <row r="41" spans="1:8" ht="42.75" customHeight="1">
      <c r="A41" s="212" t="s">
        <v>126</v>
      </c>
      <c r="B41" s="211" t="s">
        <v>474</v>
      </c>
      <c r="C41" s="86">
        <f>SUM(C22:C24,C29:C31,C33:C37)</f>
        <v>0</v>
      </c>
      <c r="D41" s="86">
        <f>SUM(D22:D24,D29:D31,D33:D37)</f>
        <v>0</v>
      </c>
      <c r="E41" s="86">
        <f>SUM(E22:E24,E29:E31,E33:E37)</f>
        <v>0</v>
      </c>
      <c r="F41" s="86">
        <f>SUM(F22:F24,F29:F31,F33:F37)</f>
        <v>0</v>
      </c>
      <c r="G41" s="86">
        <f t="shared" si="2"/>
        <v>0</v>
      </c>
      <c r="H41" s="204" t="e">
        <f t="shared" si="4"/>
        <v>#DIV/0!</v>
      </c>
    </row>
    <row r="42" spans="1:8" ht="20.100000000000001" hidden="1" customHeight="1" outlineLevel="1">
      <c r="A42" s="48"/>
      <c r="B42" s="8"/>
      <c r="C42" s="64"/>
      <c r="D42" s="64"/>
      <c r="E42" s="64"/>
      <c r="F42" s="367" t="s">
        <v>177</v>
      </c>
      <c r="G42" s="368"/>
      <c r="H42" s="369"/>
    </row>
    <row r="43" spans="1:8" ht="20.100000000000001" hidden="1" customHeight="1" outlineLevel="1">
      <c r="A43" s="48"/>
      <c r="B43" s="8"/>
      <c r="C43" s="64"/>
      <c r="D43" s="64"/>
      <c r="E43" s="64"/>
      <c r="F43" s="367" t="s">
        <v>212</v>
      </c>
      <c r="G43" s="368"/>
      <c r="H43" s="369"/>
    </row>
    <row r="44" spans="1:8" ht="30" customHeight="1" collapsed="1">
      <c r="A44" s="366" t="s">
        <v>127</v>
      </c>
      <c r="B44" s="366"/>
      <c r="C44" s="366"/>
      <c r="D44" s="366"/>
      <c r="E44" s="366"/>
      <c r="F44" s="366"/>
      <c r="G44" s="366"/>
      <c r="H44" s="366"/>
    </row>
    <row r="45" spans="1:8" ht="39" customHeight="1">
      <c r="A45" s="247" t="s">
        <v>436</v>
      </c>
      <c r="B45" s="248" t="s">
        <v>437</v>
      </c>
      <c r="C45" s="86"/>
      <c r="D45" s="86"/>
      <c r="E45" s="86"/>
      <c r="F45" s="86"/>
      <c r="G45" s="86">
        <f t="shared" ref="G45:G68" si="5">F45-E45</f>
        <v>0</v>
      </c>
      <c r="H45" s="204" t="e">
        <f>F45/E45*100</f>
        <v>#DIV/0!</v>
      </c>
    </row>
    <row r="46" spans="1:8" ht="24" customHeight="1">
      <c r="A46" s="249" t="s">
        <v>504</v>
      </c>
      <c r="B46" s="250" t="s">
        <v>438</v>
      </c>
      <c r="C46" s="82"/>
      <c r="D46" s="82"/>
      <c r="E46" s="82"/>
      <c r="F46" s="82"/>
      <c r="G46" s="86">
        <f t="shared" si="5"/>
        <v>0</v>
      </c>
      <c r="H46" s="204" t="e">
        <f t="shared" ref="H46:H56" si="6">F46/E46*100</f>
        <v>#DIV/0!</v>
      </c>
    </row>
    <row r="47" spans="1:8" ht="37.5" customHeight="1">
      <c r="A47" s="7" t="s">
        <v>465</v>
      </c>
      <c r="B47" s="250" t="s">
        <v>439</v>
      </c>
      <c r="C47" s="82"/>
      <c r="D47" s="82"/>
      <c r="E47" s="82"/>
      <c r="F47" s="82"/>
      <c r="G47" s="86">
        <f t="shared" si="5"/>
        <v>0</v>
      </c>
      <c r="H47" s="204" t="e">
        <f t="shared" si="6"/>
        <v>#DIV/0!</v>
      </c>
    </row>
    <row r="48" spans="1:8" ht="20.100000000000001" customHeight="1">
      <c r="A48" s="176" t="s">
        <v>82</v>
      </c>
      <c r="B48" s="251" t="s">
        <v>440</v>
      </c>
      <c r="C48" s="105"/>
      <c r="D48" s="105"/>
      <c r="E48" s="105"/>
      <c r="F48" s="105"/>
      <c r="G48" s="106">
        <f t="shared" si="5"/>
        <v>0</v>
      </c>
      <c r="H48" s="204" t="e">
        <f t="shared" si="6"/>
        <v>#DIV/0!</v>
      </c>
    </row>
    <row r="49" spans="1:8" ht="17.25" customHeight="1">
      <c r="A49" s="176" t="s">
        <v>83</v>
      </c>
      <c r="B49" s="251" t="s">
        <v>441</v>
      </c>
      <c r="C49" s="105"/>
      <c r="D49" s="105"/>
      <c r="E49" s="105"/>
      <c r="F49" s="105"/>
      <c r="G49" s="106">
        <f t="shared" si="5"/>
        <v>0</v>
      </c>
      <c r="H49" s="204" t="e">
        <f t="shared" si="6"/>
        <v>#DIV/0!</v>
      </c>
    </row>
    <row r="50" spans="1:8" ht="18" customHeight="1">
      <c r="A50" s="176" t="s">
        <v>95</v>
      </c>
      <c r="B50" s="251" t="s">
        <v>442</v>
      </c>
      <c r="C50" s="105"/>
      <c r="D50" s="105"/>
      <c r="E50" s="105"/>
      <c r="F50" s="105"/>
      <c r="G50" s="106">
        <f t="shared" si="5"/>
        <v>0</v>
      </c>
      <c r="H50" s="204" t="e">
        <f t="shared" si="6"/>
        <v>#DIV/0!</v>
      </c>
    </row>
    <row r="51" spans="1:8" ht="37.5" customHeight="1">
      <c r="A51" s="7" t="s">
        <v>466</v>
      </c>
      <c r="B51" s="250" t="s">
        <v>443</v>
      </c>
      <c r="C51" s="82"/>
      <c r="D51" s="82"/>
      <c r="E51" s="82"/>
      <c r="F51" s="82"/>
      <c r="G51" s="86">
        <f t="shared" si="5"/>
        <v>0</v>
      </c>
      <c r="H51" s="204" t="e">
        <f t="shared" si="6"/>
        <v>#DIV/0!</v>
      </c>
    </row>
    <row r="52" spans="1:8" ht="20.100000000000001" customHeight="1">
      <c r="A52" s="176" t="s">
        <v>82</v>
      </c>
      <c r="B52" s="251" t="s">
        <v>444</v>
      </c>
      <c r="C52" s="105"/>
      <c r="D52" s="105"/>
      <c r="E52" s="105"/>
      <c r="F52" s="105"/>
      <c r="G52" s="106">
        <f t="shared" si="5"/>
        <v>0</v>
      </c>
      <c r="H52" s="204" t="e">
        <f t="shared" si="6"/>
        <v>#DIV/0!</v>
      </c>
    </row>
    <row r="53" spans="1:8" ht="20.100000000000001" customHeight="1">
      <c r="A53" s="176" t="s">
        <v>83</v>
      </c>
      <c r="B53" s="251" t="s">
        <v>445</v>
      </c>
      <c r="C53" s="105"/>
      <c r="D53" s="105"/>
      <c r="E53" s="105"/>
      <c r="F53" s="105"/>
      <c r="G53" s="106">
        <f t="shared" si="5"/>
        <v>0</v>
      </c>
      <c r="H53" s="204" t="e">
        <f t="shared" si="6"/>
        <v>#DIV/0!</v>
      </c>
    </row>
    <row r="54" spans="1:8" ht="20.100000000000001" customHeight="1">
      <c r="A54" s="176" t="s">
        <v>95</v>
      </c>
      <c r="B54" s="251" t="s">
        <v>446</v>
      </c>
      <c r="C54" s="105"/>
      <c r="D54" s="105"/>
      <c r="E54" s="105"/>
      <c r="F54" s="105"/>
      <c r="G54" s="106">
        <f t="shared" si="5"/>
        <v>0</v>
      </c>
      <c r="H54" s="204" t="e">
        <f t="shared" si="6"/>
        <v>#DIV/0!</v>
      </c>
    </row>
    <row r="55" spans="1:8" ht="24.75" customHeight="1">
      <c r="A55" s="7" t="s">
        <v>447</v>
      </c>
      <c r="B55" s="250" t="s">
        <v>448</v>
      </c>
      <c r="C55" s="82"/>
      <c r="D55" s="82"/>
      <c r="E55" s="82"/>
      <c r="F55" s="82"/>
      <c r="G55" s="86">
        <f t="shared" si="5"/>
        <v>0</v>
      </c>
      <c r="H55" s="204" t="e">
        <f t="shared" si="6"/>
        <v>#DIV/0!</v>
      </c>
    </row>
    <row r="56" spans="1:8" ht="24" customHeight="1">
      <c r="A56" s="7" t="s">
        <v>449</v>
      </c>
      <c r="B56" s="250" t="s">
        <v>450</v>
      </c>
      <c r="C56" s="82"/>
      <c r="D56" s="82"/>
      <c r="E56" s="82"/>
      <c r="F56" s="82"/>
      <c r="G56" s="86">
        <f t="shared" si="5"/>
        <v>0</v>
      </c>
      <c r="H56" s="204" t="e">
        <f t="shared" si="6"/>
        <v>#DIV/0!</v>
      </c>
    </row>
    <row r="57" spans="1:8" ht="41.25" customHeight="1">
      <c r="A57" s="208" t="s">
        <v>451</v>
      </c>
      <c r="B57" s="209" t="s">
        <v>452</v>
      </c>
      <c r="C57" s="86"/>
      <c r="D57" s="86"/>
      <c r="E57" s="86"/>
      <c r="F57" s="86"/>
      <c r="G57" s="86">
        <f t="shared" si="5"/>
        <v>0</v>
      </c>
      <c r="H57" s="204" t="e">
        <f>F57/E57*100</f>
        <v>#DIV/0!</v>
      </c>
    </row>
    <row r="58" spans="1:8" ht="44.25" customHeight="1">
      <c r="A58" s="7" t="s">
        <v>453</v>
      </c>
      <c r="B58" s="202" t="s">
        <v>454</v>
      </c>
      <c r="C58" s="82" t="s">
        <v>261</v>
      </c>
      <c r="D58" s="82" t="s">
        <v>261</v>
      </c>
      <c r="E58" s="82" t="s">
        <v>261</v>
      </c>
      <c r="F58" s="82" t="s">
        <v>261</v>
      </c>
      <c r="G58" s="86" t="e">
        <f t="shared" si="5"/>
        <v>#VALUE!</v>
      </c>
      <c r="H58" s="204" t="e">
        <f t="shared" ref="H58:H73" si="7">F58/E58*100</f>
        <v>#VALUE!</v>
      </c>
    </row>
    <row r="59" spans="1:8" ht="37.5" customHeight="1">
      <c r="A59" s="7" t="s">
        <v>467</v>
      </c>
      <c r="B59" s="202" t="s">
        <v>455</v>
      </c>
      <c r="C59" s="82" t="s">
        <v>261</v>
      </c>
      <c r="D59" s="82" t="s">
        <v>261</v>
      </c>
      <c r="E59" s="82" t="s">
        <v>261</v>
      </c>
      <c r="F59" s="82" t="s">
        <v>261</v>
      </c>
      <c r="G59" s="86" t="e">
        <f t="shared" si="5"/>
        <v>#VALUE!</v>
      </c>
      <c r="H59" s="204" t="e">
        <f t="shared" si="7"/>
        <v>#VALUE!</v>
      </c>
    </row>
    <row r="60" spans="1:8" ht="20.100000000000001" customHeight="1">
      <c r="A60" s="176" t="s">
        <v>82</v>
      </c>
      <c r="B60" s="252" t="s">
        <v>456</v>
      </c>
      <c r="C60" s="105" t="s">
        <v>261</v>
      </c>
      <c r="D60" s="105" t="s">
        <v>261</v>
      </c>
      <c r="E60" s="105" t="s">
        <v>261</v>
      </c>
      <c r="F60" s="105" t="s">
        <v>261</v>
      </c>
      <c r="G60" s="86" t="e">
        <f t="shared" si="5"/>
        <v>#VALUE!</v>
      </c>
      <c r="H60" s="204" t="e">
        <f t="shared" si="7"/>
        <v>#VALUE!</v>
      </c>
    </row>
    <row r="61" spans="1:8" ht="20.100000000000001" customHeight="1">
      <c r="A61" s="176" t="s">
        <v>83</v>
      </c>
      <c r="B61" s="252" t="s">
        <v>457</v>
      </c>
      <c r="C61" s="105" t="s">
        <v>261</v>
      </c>
      <c r="D61" s="105" t="s">
        <v>261</v>
      </c>
      <c r="E61" s="105" t="s">
        <v>261</v>
      </c>
      <c r="F61" s="105" t="s">
        <v>261</v>
      </c>
      <c r="G61" s="86" t="e">
        <f t="shared" si="5"/>
        <v>#VALUE!</v>
      </c>
      <c r="H61" s="204" t="e">
        <f t="shared" si="7"/>
        <v>#VALUE!</v>
      </c>
    </row>
    <row r="62" spans="1:8" ht="20.100000000000001" customHeight="1">
      <c r="A62" s="176" t="s">
        <v>95</v>
      </c>
      <c r="B62" s="252" t="s">
        <v>458</v>
      </c>
      <c r="C62" s="105" t="s">
        <v>261</v>
      </c>
      <c r="D62" s="105" t="s">
        <v>261</v>
      </c>
      <c r="E62" s="105" t="s">
        <v>261</v>
      </c>
      <c r="F62" s="105" t="s">
        <v>261</v>
      </c>
      <c r="G62" s="86" t="e">
        <f t="shared" si="5"/>
        <v>#VALUE!</v>
      </c>
      <c r="H62" s="204" t="e">
        <f t="shared" si="7"/>
        <v>#VALUE!</v>
      </c>
    </row>
    <row r="63" spans="1:8" ht="40.5" customHeight="1">
      <c r="A63" s="7" t="s">
        <v>468</v>
      </c>
      <c r="B63" s="202" t="s">
        <v>459</v>
      </c>
      <c r="C63" s="82" t="s">
        <v>261</v>
      </c>
      <c r="D63" s="82" t="s">
        <v>261</v>
      </c>
      <c r="E63" s="82" t="s">
        <v>261</v>
      </c>
      <c r="F63" s="82" t="s">
        <v>261</v>
      </c>
      <c r="G63" s="86" t="e">
        <f t="shared" si="5"/>
        <v>#VALUE!</v>
      </c>
      <c r="H63" s="204" t="e">
        <f t="shared" si="7"/>
        <v>#VALUE!</v>
      </c>
    </row>
    <row r="64" spans="1:8" ht="20.100000000000001" customHeight="1">
      <c r="A64" s="176" t="s">
        <v>82</v>
      </c>
      <c r="B64" s="252" t="s">
        <v>460</v>
      </c>
      <c r="C64" s="105" t="s">
        <v>261</v>
      </c>
      <c r="D64" s="105" t="s">
        <v>261</v>
      </c>
      <c r="E64" s="105" t="s">
        <v>261</v>
      </c>
      <c r="F64" s="105" t="s">
        <v>261</v>
      </c>
      <c r="G64" s="86" t="e">
        <f t="shared" si="5"/>
        <v>#VALUE!</v>
      </c>
      <c r="H64" s="204" t="e">
        <f t="shared" si="7"/>
        <v>#VALUE!</v>
      </c>
    </row>
    <row r="65" spans="1:8" ht="20.100000000000001" customHeight="1">
      <c r="A65" s="176" t="s">
        <v>83</v>
      </c>
      <c r="B65" s="252" t="s">
        <v>461</v>
      </c>
      <c r="C65" s="105" t="s">
        <v>261</v>
      </c>
      <c r="D65" s="105" t="s">
        <v>261</v>
      </c>
      <c r="E65" s="105" t="s">
        <v>261</v>
      </c>
      <c r="F65" s="105" t="s">
        <v>261</v>
      </c>
      <c r="G65" s="86" t="e">
        <f t="shared" si="5"/>
        <v>#VALUE!</v>
      </c>
      <c r="H65" s="204" t="e">
        <f t="shared" si="7"/>
        <v>#VALUE!</v>
      </c>
    </row>
    <row r="66" spans="1:8" ht="20.100000000000001" customHeight="1">
      <c r="A66" s="176" t="s">
        <v>95</v>
      </c>
      <c r="B66" s="252" t="s">
        <v>462</v>
      </c>
      <c r="C66" s="105" t="s">
        <v>261</v>
      </c>
      <c r="D66" s="105" t="s">
        <v>261</v>
      </c>
      <c r="E66" s="105" t="s">
        <v>261</v>
      </c>
      <c r="F66" s="105" t="s">
        <v>261</v>
      </c>
      <c r="G66" s="86" t="e">
        <f t="shared" si="5"/>
        <v>#VALUE!</v>
      </c>
      <c r="H66" s="204" t="e">
        <f t="shared" si="7"/>
        <v>#VALUE!</v>
      </c>
    </row>
    <row r="67" spans="1:8" ht="24" customHeight="1">
      <c r="A67" s="7" t="s">
        <v>379</v>
      </c>
      <c r="B67" s="202" t="s">
        <v>463</v>
      </c>
      <c r="C67" s="82" t="s">
        <v>261</v>
      </c>
      <c r="D67" s="82" t="s">
        <v>261</v>
      </c>
      <c r="E67" s="82" t="s">
        <v>261</v>
      </c>
      <c r="F67" s="82" t="s">
        <v>261</v>
      </c>
      <c r="G67" s="86" t="e">
        <f t="shared" si="5"/>
        <v>#VALUE!</v>
      </c>
      <c r="H67" s="204" t="e">
        <f t="shared" si="7"/>
        <v>#VALUE!</v>
      </c>
    </row>
    <row r="68" spans="1:8" ht="31.5" customHeight="1">
      <c r="A68" s="212" t="s">
        <v>128</v>
      </c>
      <c r="B68" s="211" t="s">
        <v>464</v>
      </c>
      <c r="C68" s="86">
        <f>SUM(C46,C48:C50,C52:C56,C58:C58,C60:C62,C64:C67)</f>
        <v>0</v>
      </c>
      <c r="D68" s="86">
        <f>SUM(D46,D48:D50,D52:D56,D58:D58,D60:D62,D64:D67)</f>
        <v>0</v>
      </c>
      <c r="E68" s="86">
        <f>SUM(E46,E48:E50,E52:E56,E58:E58,E60:E62,E64:E67)</f>
        <v>0</v>
      </c>
      <c r="F68" s="86">
        <f>SUM(F46,F48:F50,F52:F56,F58:F58,F60:F62,F64:F67)</f>
        <v>0</v>
      </c>
      <c r="G68" s="86">
        <f t="shared" si="5"/>
        <v>0</v>
      </c>
      <c r="H68" s="204" t="e">
        <f t="shared" si="7"/>
        <v>#DIV/0!</v>
      </c>
    </row>
    <row r="69" spans="1:8" s="13" customFormat="1" ht="27.75" customHeight="1">
      <c r="A69" s="9" t="s">
        <v>236</v>
      </c>
      <c r="B69" s="92"/>
      <c r="C69" s="82"/>
      <c r="D69" s="82"/>
      <c r="E69" s="82"/>
      <c r="F69" s="82"/>
      <c r="G69" s="86">
        <f>F69-E69</f>
        <v>0</v>
      </c>
      <c r="H69" s="204" t="e">
        <f t="shared" si="7"/>
        <v>#DIV/0!</v>
      </c>
    </row>
    <row r="70" spans="1:8" s="13" customFormat="1" ht="29.25" customHeight="1">
      <c r="A70" s="217" t="s">
        <v>30</v>
      </c>
      <c r="B70" s="253">
        <v>3600</v>
      </c>
      <c r="C70" s="229">
        <v>54</v>
      </c>
      <c r="D70" s="229">
        <v>139</v>
      </c>
      <c r="E70" s="229">
        <v>98</v>
      </c>
      <c r="F70" s="229">
        <v>111</v>
      </c>
      <c r="G70" s="229">
        <f>F70-E70</f>
        <v>13</v>
      </c>
      <c r="H70" s="204">
        <f t="shared" si="7"/>
        <v>113.26530612244898</v>
      </c>
    </row>
    <row r="71" spans="1:8" s="13" customFormat="1" ht="25.5" customHeight="1">
      <c r="A71" s="62" t="s">
        <v>213</v>
      </c>
      <c r="B71" s="92">
        <v>3610</v>
      </c>
      <c r="C71" s="82"/>
      <c r="D71" s="82"/>
      <c r="E71" s="82"/>
      <c r="F71" s="82"/>
      <c r="G71" s="86">
        <f>F71-E71</f>
        <v>0</v>
      </c>
      <c r="H71" s="204" t="e">
        <f t="shared" si="7"/>
        <v>#DIV/0!</v>
      </c>
    </row>
    <row r="72" spans="1:8" s="13" customFormat="1" ht="28.5" customHeight="1">
      <c r="A72" s="217" t="s">
        <v>50</v>
      </c>
      <c r="B72" s="253">
        <v>3620</v>
      </c>
      <c r="C72" s="229">
        <v>139</v>
      </c>
      <c r="D72" s="229">
        <v>164</v>
      </c>
      <c r="E72" s="229">
        <v>158</v>
      </c>
      <c r="F72" s="229">
        <v>164</v>
      </c>
      <c r="G72" s="229">
        <f>F72-E72</f>
        <v>6</v>
      </c>
      <c r="H72" s="204">
        <f t="shared" si="7"/>
        <v>103.79746835443038</v>
      </c>
    </row>
    <row r="73" spans="1:8" s="13" customFormat="1" ht="33" customHeight="1">
      <c r="A73" s="217" t="s">
        <v>31</v>
      </c>
      <c r="B73" s="253">
        <v>3630</v>
      </c>
      <c r="C73" s="86">
        <f>C19+C41+C68</f>
        <v>-19</v>
      </c>
      <c r="D73" s="86">
        <f>D19+D41+D68</f>
        <v>25</v>
      </c>
      <c r="E73" s="86">
        <f>E19+E41+E68</f>
        <v>60</v>
      </c>
      <c r="F73" s="86">
        <f>F19+F41+F68</f>
        <v>53</v>
      </c>
      <c r="G73" s="86">
        <f>G19+G41+G68</f>
        <v>-7</v>
      </c>
      <c r="H73" s="204">
        <f t="shared" si="7"/>
        <v>88.333333333333329</v>
      </c>
    </row>
    <row r="74" spans="1:8" s="13" customFormat="1">
      <c r="A74" s="1"/>
      <c r="B74" s="27"/>
      <c r="C74" s="27"/>
      <c r="D74" s="27"/>
      <c r="E74" s="27"/>
      <c r="F74" s="27"/>
      <c r="G74" s="27"/>
      <c r="H74" s="27"/>
    </row>
    <row r="75" spans="1:8" s="2" customFormat="1" ht="27.75" customHeight="1">
      <c r="A75" s="94" t="s">
        <v>273</v>
      </c>
      <c r="B75" s="331" t="s">
        <v>469</v>
      </c>
      <c r="C75" s="331"/>
      <c r="D75" s="154"/>
      <c r="E75" s="96"/>
      <c r="F75" s="319" t="s">
        <v>188</v>
      </c>
      <c r="G75" s="319"/>
      <c r="H75" s="319"/>
    </row>
    <row r="76" spans="1:8">
      <c r="A76" s="113" t="s">
        <v>190</v>
      </c>
      <c r="B76" s="351" t="s">
        <v>72</v>
      </c>
      <c r="C76" s="351"/>
      <c r="D76" s="284"/>
      <c r="E76" s="114"/>
      <c r="F76" s="355" t="s">
        <v>242</v>
      </c>
      <c r="G76" s="355"/>
      <c r="H76" s="355"/>
    </row>
    <row r="78" spans="1:8">
      <c r="A78" s="317" t="s">
        <v>514</v>
      </c>
      <c r="B78" s="318"/>
      <c r="C78" s="318"/>
      <c r="D78" s="318"/>
      <c r="E78" s="318"/>
      <c r="F78" s="318"/>
      <c r="G78" s="318"/>
      <c r="H78" s="318"/>
    </row>
  </sheetData>
  <mergeCells count="15">
    <mergeCell ref="A1:H1"/>
    <mergeCell ref="A3:A4"/>
    <mergeCell ref="B3:B4"/>
    <mergeCell ref="E3:H3"/>
    <mergeCell ref="C3:D3"/>
    <mergeCell ref="A78:H78"/>
    <mergeCell ref="B76:C76"/>
    <mergeCell ref="F76:H76"/>
    <mergeCell ref="A20:H20"/>
    <mergeCell ref="A6:H6"/>
    <mergeCell ref="A44:H44"/>
    <mergeCell ref="F75:H75"/>
    <mergeCell ref="F42:H42"/>
    <mergeCell ref="F43:H43"/>
    <mergeCell ref="B75:C75"/>
  </mergeCells>
  <phoneticPr fontId="3" type="noConversion"/>
  <pageMargins left="0.19685039370078741" right="0" top="0" bottom="0" header="0.19685039370078741" footer="0.23622047244094491"/>
  <pageSetup paperSize="9" scale="67" orientation="portrait" r:id="rId1"/>
  <headerFooter alignWithMargins="0"/>
  <rowBreaks count="1" manualBreakCount="1">
    <brk id="41" max="7" man="1"/>
  </rowBreaks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FFFF99"/>
  </sheetPr>
  <dimension ref="A1:O183"/>
  <sheetViews>
    <sheetView view="pageBreakPreview" topLeftCell="A6" zoomScale="79" zoomScaleSheetLayoutView="79" workbookViewId="0">
      <selection activeCell="C14" sqref="C14"/>
    </sheetView>
  </sheetViews>
  <sheetFormatPr defaultRowHeight="18.75" outlineLevelRow="1"/>
  <cols>
    <col min="1" max="1" width="41.140625" style="2" customWidth="1"/>
    <col min="2" max="2" width="7" style="21" customWidth="1"/>
    <col min="3" max="3" width="15.140625" style="21" customWidth="1"/>
    <col min="4" max="4" width="16.7109375" style="21" customWidth="1"/>
    <col min="5" max="5" width="13.85546875" style="21" customWidth="1"/>
    <col min="6" max="6" width="13.140625" style="21" customWidth="1"/>
    <col min="7" max="7" width="14.85546875" style="21" customWidth="1"/>
    <col min="8" max="8" width="14.42578125" style="21" customWidth="1"/>
    <col min="9" max="9" width="9.5703125" style="2" customWidth="1"/>
    <col min="10" max="10" width="9.85546875" style="2" customWidth="1"/>
    <col min="11" max="16384" width="9.140625" style="2"/>
  </cols>
  <sheetData>
    <row r="1" spans="1:15" hidden="1" outlineLevel="1">
      <c r="H1" s="24" t="s">
        <v>177</v>
      </c>
    </row>
    <row r="2" spans="1:15" hidden="1" outlineLevel="1">
      <c r="H2" s="24" t="s">
        <v>167</v>
      </c>
    </row>
    <row r="3" spans="1:15" ht="63.75" customHeight="1" collapsed="1">
      <c r="A3" s="320" t="s">
        <v>160</v>
      </c>
      <c r="B3" s="320"/>
      <c r="C3" s="320"/>
      <c r="D3" s="320"/>
      <c r="E3" s="320"/>
      <c r="F3" s="320"/>
      <c r="G3" s="320"/>
      <c r="H3" s="320"/>
    </row>
    <row r="4" spans="1:15">
      <c r="A4" s="371"/>
      <c r="B4" s="371"/>
      <c r="C4" s="371"/>
      <c r="D4" s="371"/>
      <c r="E4" s="371"/>
      <c r="F4" s="371"/>
      <c r="G4" s="371"/>
      <c r="H4" s="371"/>
    </row>
    <row r="5" spans="1:15" ht="58.5" customHeight="1">
      <c r="A5" s="373" t="s">
        <v>210</v>
      </c>
      <c r="B5" s="322" t="s">
        <v>16</v>
      </c>
      <c r="C5" s="376" t="s">
        <v>500</v>
      </c>
      <c r="D5" s="377"/>
      <c r="E5" s="361" t="s">
        <v>544</v>
      </c>
      <c r="F5" s="362"/>
      <c r="G5" s="362"/>
      <c r="H5" s="363"/>
    </row>
    <row r="6" spans="1:15" ht="75.75" customHeight="1">
      <c r="A6" s="374"/>
      <c r="B6" s="322"/>
      <c r="C6" s="293" t="s">
        <v>543</v>
      </c>
      <c r="D6" s="313" t="s">
        <v>538</v>
      </c>
      <c r="E6" s="47" t="s">
        <v>194</v>
      </c>
      <c r="F6" s="47" t="s">
        <v>182</v>
      </c>
      <c r="G6" s="47" t="s">
        <v>205</v>
      </c>
      <c r="H6" s="47" t="s">
        <v>206</v>
      </c>
    </row>
    <row r="7" spans="1:15" ht="15.75" customHeight="1">
      <c r="A7" s="155">
        <v>1</v>
      </c>
      <c r="B7" s="91">
        <v>2</v>
      </c>
      <c r="C7" s="155">
        <v>3</v>
      </c>
      <c r="D7" s="155">
        <v>4</v>
      </c>
      <c r="E7" s="155">
        <v>5</v>
      </c>
      <c r="F7" s="91">
        <v>6</v>
      </c>
      <c r="G7" s="155">
        <v>7</v>
      </c>
      <c r="H7" s="91">
        <v>8</v>
      </c>
    </row>
    <row r="8" spans="1:15" s="4" customFormat="1" ht="63" customHeight="1">
      <c r="A8" s="216" t="s">
        <v>74</v>
      </c>
      <c r="B8" s="225">
        <v>4000</v>
      </c>
      <c r="C8" s="86"/>
      <c r="D8" s="86"/>
      <c r="E8" s="86"/>
      <c r="F8" s="86">
        <f>SUM(F9:F13)</f>
        <v>0</v>
      </c>
      <c r="G8" s="86">
        <f t="shared" ref="G8:G14" si="0">F8-E8</f>
        <v>0</v>
      </c>
      <c r="H8" s="204" t="e">
        <f>F8/E8*100</f>
        <v>#DIV/0!</v>
      </c>
    </row>
    <row r="9" spans="1:15" ht="47.25" customHeight="1">
      <c r="A9" s="7" t="s">
        <v>478</v>
      </c>
      <c r="B9" s="116" t="s">
        <v>166</v>
      </c>
      <c r="C9" s="82"/>
      <c r="D9" s="82"/>
      <c r="E9" s="82"/>
      <c r="F9" s="82"/>
      <c r="G9" s="86">
        <f t="shared" si="0"/>
        <v>0</v>
      </c>
      <c r="H9" s="204" t="e">
        <f t="shared" ref="H9:H14" si="1">F9/E9*100</f>
        <v>#DIV/0!</v>
      </c>
    </row>
    <row r="10" spans="1:15" ht="57" customHeight="1">
      <c r="A10" s="7" t="s">
        <v>479</v>
      </c>
      <c r="B10" s="115">
        <v>4020</v>
      </c>
      <c r="C10" s="82"/>
      <c r="D10" s="82"/>
      <c r="E10" s="82"/>
      <c r="F10" s="82"/>
      <c r="G10" s="86">
        <f t="shared" si="0"/>
        <v>0</v>
      </c>
      <c r="H10" s="204" t="e">
        <f t="shared" si="1"/>
        <v>#DIV/0!</v>
      </c>
      <c r="O10" s="18"/>
    </row>
    <row r="11" spans="1:15" ht="69.75" customHeight="1">
      <c r="A11" s="7" t="s">
        <v>480</v>
      </c>
      <c r="B11" s="116">
        <v>4030</v>
      </c>
      <c r="C11" s="82"/>
      <c r="D11" s="82"/>
      <c r="E11" s="82"/>
      <c r="F11" s="82"/>
      <c r="G11" s="86">
        <f t="shared" si="0"/>
        <v>0</v>
      </c>
      <c r="H11" s="204" t="e">
        <f t="shared" si="1"/>
        <v>#DIV/0!</v>
      </c>
      <c r="N11" s="18"/>
    </row>
    <row r="12" spans="1:15" ht="61.5" customHeight="1">
      <c r="A12" s="7" t="s">
        <v>481</v>
      </c>
      <c r="B12" s="115">
        <v>4040</v>
      </c>
      <c r="C12" s="82"/>
      <c r="D12" s="82"/>
      <c r="E12" s="82"/>
      <c r="F12" s="82"/>
      <c r="G12" s="86">
        <f t="shared" si="0"/>
        <v>0</v>
      </c>
      <c r="H12" s="204" t="e">
        <f t="shared" si="1"/>
        <v>#DIV/0!</v>
      </c>
    </row>
    <row r="13" spans="1:15" ht="82.5" customHeight="1">
      <c r="A13" s="7" t="s">
        <v>482</v>
      </c>
      <c r="B13" s="116">
        <v>4050</v>
      </c>
      <c r="C13" s="82"/>
      <c r="D13" s="82"/>
      <c r="E13" s="82"/>
      <c r="F13" s="82"/>
      <c r="G13" s="86">
        <f t="shared" si="0"/>
        <v>0</v>
      </c>
      <c r="H13" s="204" t="e">
        <f t="shared" si="1"/>
        <v>#DIV/0!</v>
      </c>
    </row>
    <row r="14" spans="1:15" ht="53.25" customHeight="1">
      <c r="A14" s="7" t="s">
        <v>505</v>
      </c>
      <c r="B14" s="115">
        <v>4060</v>
      </c>
      <c r="C14" s="82"/>
      <c r="D14" s="82"/>
      <c r="E14" s="82"/>
      <c r="F14" s="82"/>
      <c r="G14" s="86">
        <f t="shared" si="0"/>
        <v>0</v>
      </c>
      <c r="H14" s="204" t="e">
        <f t="shared" si="1"/>
        <v>#DIV/0!</v>
      </c>
    </row>
    <row r="15" spans="1:15" ht="57.75" customHeight="1">
      <c r="A15" s="375" t="s">
        <v>511</v>
      </c>
      <c r="B15" s="375"/>
      <c r="C15" s="375"/>
      <c r="D15" s="375"/>
      <c r="E15" s="375"/>
      <c r="F15" s="375"/>
      <c r="G15" s="375"/>
      <c r="H15" s="375"/>
      <c r="I15" s="203"/>
      <c r="J15" s="203"/>
      <c r="K15" s="203"/>
    </row>
    <row r="16" spans="1:15" ht="43.5" customHeight="1">
      <c r="A16" s="94" t="s">
        <v>274</v>
      </c>
      <c r="B16" s="95"/>
      <c r="C16" s="154" t="s">
        <v>483</v>
      </c>
      <c r="D16" s="154"/>
      <c r="E16" s="96"/>
      <c r="F16" s="319" t="s">
        <v>267</v>
      </c>
      <c r="G16" s="319"/>
      <c r="H16" s="319"/>
    </row>
    <row r="17" spans="1:8" s="1" customFormat="1">
      <c r="A17" s="97" t="s">
        <v>71</v>
      </c>
      <c r="B17" s="98"/>
      <c r="C17" s="97" t="s">
        <v>72</v>
      </c>
      <c r="D17" s="97"/>
      <c r="E17" s="98"/>
      <c r="F17" s="372" t="s">
        <v>242</v>
      </c>
      <c r="G17" s="372"/>
      <c r="H17" s="372"/>
    </row>
    <row r="18" spans="1:8">
      <c r="A18" s="118"/>
      <c r="B18" s="97"/>
      <c r="C18" s="97"/>
      <c r="D18" s="97"/>
      <c r="E18" s="97"/>
      <c r="F18" s="97"/>
      <c r="G18" s="97"/>
      <c r="H18" s="97"/>
    </row>
    <row r="19" spans="1:8">
      <c r="A19" s="40"/>
    </row>
    <row r="20" spans="1:8" ht="41.25" customHeight="1">
      <c r="A20" s="317" t="s">
        <v>515</v>
      </c>
      <c r="B20" s="318"/>
      <c r="C20" s="318"/>
      <c r="D20" s="318"/>
      <c r="E20" s="318"/>
      <c r="F20" s="318"/>
      <c r="G20" s="318"/>
      <c r="H20" s="318"/>
    </row>
    <row r="21" spans="1:8">
      <c r="A21" s="40"/>
    </row>
    <row r="22" spans="1:8">
      <c r="A22" s="40"/>
    </row>
    <row r="23" spans="1:8">
      <c r="A23" s="40"/>
    </row>
    <row r="24" spans="1:8">
      <c r="A24" s="40"/>
    </row>
    <row r="25" spans="1:8">
      <c r="A25" s="40"/>
    </row>
    <row r="26" spans="1:8">
      <c r="A26" s="40"/>
    </row>
    <row r="27" spans="1:8">
      <c r="A27" s="40"/>
    </row>
    <row r="28" spans="1:8">
      <c r="A28" s="40"/>
    </row>
    <row r="29" spans="1:8">
      <c r="A29" s="40"/>
    </row>
    <row r="30" spans="1:8">
      <c r="A30" s="40"/>
    </row>
    <row r="31" spans="1:8">
      <c r="A31" s="40"/>
    </row>
    <row r="32" spans="1:8">
      <c r="A32" s="40"/>
    </row>
    <row r="33" spans="1:1">
      <c r="A33" s="40"/>
    </row>
    <row r="34" spans="1:1">
      <c r="A34" s="40"/>
    </row>
    <row r="35" spans="1:1">
      <c r="A35" s="40"/>
    </row>
    <row r="36" spans="1:1">
      <c r="A36" s="40"/>
    </row>
    <row r="37" spans="1:1">
      <c r="A37" s="40"/>
    </row>
    <row r="38" spans="1:1">
      <c r="A38" s="40"/>
    </row>
    <row r="39" spans="1:1">
      <c r="A39" s="40"/>
    </row>
    <row r="40" spans="1:1">
      <c r="A40" s="40"/>
    </row>
    <row r="41" spans="1:1">
      <c r="A41" s="40"/>
    </row>
    <row r="42" spans="1:1">
      <c r="A42" s="40"/>
    </row>
    <row r="43" spans="1:1">
      <c r="A43" s="40"/>
    </row>
    <row r="44" spans="1:1">
      <c r="A44" s="40"/>
    </row>
    <row r="45" spans="1:1">
      <c r="A45" s="40"/>
    </row>
    <row r="46" spans="1:1">
      <c r="A46" s="40"/>
    </row>
    <row r="47" spans="1:1">
      <c r="A47" s="40"/>
    </row>
    <row r="48" spans="1:1">
      <c r="A48" s="40"/>
    </row>
    <row r="49" spans="1:1">
      <c r="A49" s="40"/>
    </row>
    <row r="50" spans="1:1">
      <c r="A50" s="40"/>
    </row>
    <row r="51" spans="1:1">
      <c r="A51" s="40"/>
    </row>
    <row r="52" spans="1:1">
      <c r="A52" s="40"/>
    </row>
    <row r="53" spans="1:1">
      <c r="A53" s="40"/>
    </row>
    <row r="54" spans="1:1">
      <c r="A54" s="40"/>
    </row>
    <row r="55" spans="1:1">
      <c r="A55" s="40"/>
    </row>
    <row r="56" spans="1:1">
      <c r="A56" s="40"/>
    </row>
    <row r="57" spans="1:1">
      <c r="A57" s="40"/>
    </row>
    <row r="58" spans="1:1">
      <c r="A58" s="40"/>
    </row>
    <row r="59" spans="1:1">
      <c r="A59" s="40"/>
    </row>
    <row r="60" spans="1:1">
      <c r="A60" s="40"/>
    </row>
    <row r="61" spans="1:1">
      <c r="A61" s="40"/>
    </row>
    <row r="62" spans="1:1">
      <c r="A62" s="40"/>
    </row>
    <row r="63" spans="1:1">
      <c r="A63" s="40"/>
    </row>
    <row r="64" spans="1:1">
      <c r="A64" s="40"/>
    </row>
    <row r="65" spans="1:1">
      <c r="A65" s="40"/>
    </row>
    <row r="66" spans="1:1">
      <c r="A66" s="40"/>
    </row>
    <row r="67" spans="1:1">
      <c r="A67" s="40"/>
    </row>
    <row r="68" spans="1:1">
      <c r="A68" s="40"/>
    </row>
    <row r="69" spans="1:1">
      <c r="A69" s="40"/>
    </row>
    <row r="70" spans="1:1">
      <c r="A70" s="40"/>
    </row>
    <row r="71" spans="1:1">
      <c r="A71" s="40"/>
    </row>
    <row r="72" spans="1:1">
      <c r="A72" s="40"/>
    </row>
    <row r="73" spans="1:1">
      <c r="A73" s="40"/>
    </row>
    <row r="74" spans="1:1">
      <c r="A74" s="40"/>
    </row>
    <row r="75" spans="1:1">
      <c r="A75" s="40"/>
    </row>
    <row r="76" spans="1:1">
      <c r="A76" s="40"/>
    </row>
    <row r="77" spans="1:1">
      <c r="A77" s="40"/>
    </row>
    <row r="78" spans="1:1">
      <c r="A78" s="40"/>
    </row>
    <row r="79" spans="1:1">
      <c r="A79" s="40"/>
    </row>
    <row r="80" spans="1:1">
      <c r="A80" s="40"/>
    </row>
    <row r="81" spans="1:1">
      <c r="A81" s="40"/>
    </row>
    <row r="82" spans="1:1">
      <c r="A82" s="40"/>
    </row>
    <row r="83" spans="1:1">
      <c r="A83" s="40"/>
    </row>
    <row r="84" spans="1:1">
      <c r="A84" s="40"/>
    </row>
    <row r="85" spans="1:1">
      <c r="A85" s="40"/>
    </row>
    <row r="86" spans="1:1">
      <c r="A86" s="40"/>
    </row>
    <row r="87" spans="1:1">
      <c r="A87" s="40"/>
    </row>
    <row r="88" spans="1:1">
      <c r="A88" s="40"/>
    </row>
    <row r="89" spans="1:1">
      <c r="A89" s="40"/>
    </row>
    <row r="90" spans="1:1">
      <c r="A90" s="40"/>
    </row>
    <row r="91" spans="1:1">
      <c r="A91" s="40"/>
    </row>
    <row r="92" spans="1:1">
      <c r="A92" s="40"/>
    </row>
    <row r="93" spans="1:1">
      <c r="A93" s="40"/>
    </row>
    <row r="94" spans="1:1">
      <c r="A94" s="40"/>
    </row>
    <row r="95" spans="1:1">
      <c r="A95" s="40"/>
    </row>
    <row r="96" spans="1:1">
      <c r="A96" s="40"/>
    </row>
    <row r="97" spans="1:1">
      <c r="A97" s="40"/>
    </row>
    <row r="98" spans="1:1">
      <c r="A98" s="40"/>
    </row>
    <row r="99" spans="1:1">
      <c r="A99" s="40"/>
    </row>
    <row r="100" spans="1:1">
      <c r="A100" s="40"/>
    </row>
    <row r="101" spans="1:1">
      <c r="A101" s="40"/>
    </row>
    <row r="102" spans="1:1">
      <c r="A102" s="40"/>
    </row>
    <row r="103" spans="1:1">
      <c r="A103" s="40"/>
    </row>
    <row r="104" spans="1:1">
      <c r="A104" s="40"/>
    </row>
    <row r="105" spans="1:1">
      <c r="A105" s="40"/>
    </row>
    <row r="106" spans="1:1">
      <c r="A106" s="40"/>
    </row>
    <row r="107" spans="1:1">
      <c r="A107" s="40"/>
    </row>
    <row r="108" spans="1:1">
      <c r="A108" s="40"/>
    </row>
    <row r="109" spans="1:1">
      <c r="A109" s="40"/>
    </row>
    <row r="110" spans="1:1">
      <c r="A110" s="40"/>
    </row>
    <row r="111" spans="1:1">
      <c r="A111" s="40"/>
    </row>
    <row r="112" spans="1:1">
      <c r="A112" s="40"/>
    </row>
    <row r="113" spans="1:1">
      <c r="A113" s="40"/>
    </row>
    <row r="114" spans="1:1">
      <c r="A114" s="40"/>
    </row>
    <row r="115" spans="1:1">
      <c r="A115" s="40"/>
    </row>
    <row r="116" spans="1:1">
      <c r="A116" s="40"/>
    </row>
    <row r="117" spans="1:1">
      <c r="A117" s="40"/>
    </row>
    <row r="118" spans="1:1">
      <c r="A118" s="40"/>
    </row>
    <row r="119" spans="1:1">
      <c r="A119" s="40"/>
    </row>
    <row r="120" spans="1:1">
      <c r="A120" s="40"/>
    </row>
    <row r="121" spans="1:1">
      <c r="A121" s="40"/>
    </row>
    <row r="122" spans="1:1">
      <c r="A122" s="40"/>
    </row>
    <row r="123" spans="1:1">
      <c r="A123" s="40"/>
    </row>
    <row r="124" spans="1:1">
      <c r="A124" s="40"/>
    </row>
    <row r="125" spans="1:1">
      <c r="A125" s="40"/>
    </row>
    <row r="126" spans="1:1">
      <c r="A126" s="40"/>
    </row>
    <row r="127" spans="1:1">
      <c r="A127" s="40"/>
    </row>
    <row r="128" spans="1:1">
      <c r="A128" s="40"/>
    </row>
    <row r="129" spans="1:1">
      <c r="A129" s="40"/>
    </row>
    <row r="130" spans="1:1">
      <c r="A130" s="40"/>
    </row>
    <row r="131" spans="1:1">
      <c r="A131" s="40"/>
    </row>
    <row r="132" spans="1:1">
      <c r="A132" s="40"/>
    </row>
    <row r="133" spans="1:1">
      <c r="A133" s="40"/>
    </row>
    <row r="134" spans="1:1">
      <c r="A134" s="40"/>
    </row>
    <row r="135" spans="1:1">
      <c r="A135" s="40"/>
    </row>
    <row r="136" spans="1:1">
      <c r="A136" s="40"/>
    </row>
    <row r="137" spans="1:1">
      <c r="A137" s="40"/>
    </row>
    <row r="138" spans="1:1">
      <c r="A138" s="40"/>
    </row>
    <row r="139" spans="1:1">
      <c r="A139" s="40"/>
    </row>
    <row r="140" spans="1:1">
      <c r="A140" s="40"/>
    </row>
    <row r="141" spans="1:1">
      <c r="A141" s="40"/>
    </row>
    <row r="142" spans="1:1">
      <c r="A142" s="40"/>
    </row>
    <row r="143" spans="1:1">
      <c r="A143" s="40"/>
    </row>
    <row r="144" spans="1:1">
      <c r="A144" s="40"/>
    </row>
    <row r="145" spans="1:1">
      <c r="A145" s="40"/>
    </row>
    <row r="146" spans="1:1">
      <c r="A146" s="40"/>
    </row>
    <row r="147" spans="1:1">
      <c r="A147" s="40"/>
    </row>
    <row r="148" spans="1:1">
      <c r="A148" s="40"/>
    </row>
    <row r="149" spans="1:1">
      <c r="A149" s="40"/>
    </row>
    <row r="150" spans="1:1">
      <c r="A150" s="40"/>
    </row>
    <row r="151" spans="1:1">
      <c r="A151" s="40"/>
    </row>
    <row r="152" spans="1:1">
      <c r="A152" s="40"/>
    </row>
    <row r="153" spans="1:1">
      <c r="A153" s="40"/>
    </row>
    <row r="154" spans="1:1">
      <c r="A154" s="40"/>
    </row>
    <row r="155" spans="1:1">
      <c r="A155" s="40"/>
    </row>
    <row r="156" spans="1:1">
      <c r="A156" s="40"/>
    </row>
    <row r="157" spans="1:1">
      <c r="A157" s="40"/>
    </row>
    <row r="158" spans="1:1">
      <c r="A158" s="40"/>
    </row>
    <row r="159" spans="1:1">
      <c r="A159" s="40"/>
    </row>
    <row r="160" spans="1:1">
      <c r="A160" s="40"/>
    </row>
    <row r="161" spans="1:1">
      <c r="A161" s="40"/>
    </row>
    <row r="162" spans="1:1">
      <c r="A162" s="40"/>
    </row>
    <row r="163" spans="1:1">
      <c r="A163" s="40"/>
    </row>
    <row r="164" spans="1:1">
      <c r="A164" s="40"/>
    </row>
    <row r="165" spans="1:1">
      <c r="A165" s="40"/>
    </row>
    <row r="166" spans="1:1">
      <c r="A166" s="40"/>
    </row>
    <row r="167" spans="1:1">
      <c r="A167" s="40"/>
    </row>
    <row r="168" spans="1:1">
      <c r="A168" s="40"/>
    </row>
    <row r="169" spans="1:1">
      <c r="A169" s="40"/>
    </row>
    <row r="170" spans="1:1">
      <c r="A170" s="40"/>
    </row>
    <row r="171" spans="1:1">
      <c r="A171" s="40"/>
    </row>
    <row r="172" spans="1:1">
      <c r="A172" s="40"/>
    </row>
    <row r="173" spans="1:1">
      <c r="A173" s="40"/>
    </row>
    <row r="174" spans="1:1">
      <c r="A174" s="40"/>
    </row>
    <row r="175" spans="1:1">
      <c r="A175" s="40"/>
    </row>
    <row r="176" spans="1:1">
      <c r="A176" s="40"/>
    </row>
    <row r="177" spans="1:1">
      <c r="A177" s="40"/>
    </row>
    <row r="178" spans="1:1">
      <c r="A178" s="40"/>
    </row>
    <row r="179" spans="1:1">
      <c r="A179" s="40"/>
    </row>
    <row r="180" spans="1:1">
      <c r="A180" s="40"/>
    </row>
    <row r="181" spans="1:1">
      <c r="A181" s="40"/>
    </row>
    <row r="182" spans="1:1">
      <c r="A182" s="40"/>
    </row>
    <row r="183" spans="1:1">
      <c r="A183" s="40"/>
    </row>
  </sheetData>
  <mergeCells count="10">
    <mergeCell ref="A20:H20"/>
    <mergeCell ref="A3:H3"/>
    <mergeCell ref="B5:B6"/>
    <mergeCell ref="A4:H4"/>
    <mergeCell ref="F17:H17"/>
    <mergeCell ref="E5:H5"/>
    <mergeCell ref="F16:H16"/>
    <mergeCell ref="A5:A6"/>
    <mergeCell ref="A15:H15"/>
    <mergeCell ref="C5:D5"/>
  </mergeCells>
  <phoneticPr fontId="0" type="noConversion"/>
  <pageMargins left="0.19685039370078741" right="0" top="0" bottom="0" header="0.27559055118110237" footer="0.31496062992125984"/>
  <pageSetup paperSize="9" scale="75" firstPageNumber="9" orientation="portrait" useFirstPageNumber="1" r:id="rId1"/>
  <headerFooter alignWithMargins="0"/>
  <ignoredErrors>
    <ignoredError sqref="B9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indexed="43"/>
  </sheetPr>
  <dimension ref="A1:L14"/>
  <sheetViews>
    <sheetView view="pageBreakPreview" zoomScale="75" zoomScaleSheetLayoutView="75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E4" sqref="E4"/>
    </sheetView>
  </sheetViews>
  <sheetFormatPr defaultRowHeight="12.75"/>
  <cols>
    <col min="1" max="1" width="37.85546875" style="26" customWidth="1"/>
    <col min="2" max="2" width="6" style="26" customWidth="1"/>
    <col min="3" max="3" width="15.140625" style="26" customWidth="1"/>
    <col min="4" max="4" width="14.7109375" style="26" customWidth="1"/>
    <col min="5" max="5" width="16.85546875" style="26" customWidth="1"/>
    <col min="6" max="6" width="13.85546875" style="26" customWidth="1"/>
    <col min="7" max="7" width="14" style="26" customWidth="1"/>
    <col min="8" max="8" width="14.85546875" style="26" customWidth="1"/>
    <col min="9" max="9" width="19.85546875" style="26" customWidth="1"/>
    <col min="10" max="10" width="9.5703125" style="26" customWidth="1"/>
    <col min="11" max="11" width="9.140625" style="26"/>
    <col min="12" max="12" width="27.140625" style="26" customWidth="1"/>
    <col min="13" max="16384" width="9.140625" style="26"/>
  </cols>
  <sheetData>
    <row r="1" spans="1:12" ht="30" customHeight="1">
      <c r="A1" s="379" t="s">
        <v>162</v>
      </c>
      <c r="B1" s="379"/>
      <c r="C1" s="379"/>
      <c r="D1" s="379"/>
      <c r="E1" s="379"/>
      <c r="F1" s="379"/>
      <c r="G1" s="379"/>
      <c r="H1" s="379"/>
      <c r="I1" s="379"/>
    </row>
    <row r="2" spans="1:12" ht="9.75" customHeight="1"/>
    <row r="3" spans="1:12" ht="63.75" customHeight="1">
      <c r="A3" s="380" t="s">
        <v>210</v>
      </c>
      <c r="B3" s="382" t="s">
        <v>1</v>
      </c>
      <c r="C3" s="380" t="s">
        <v>87</v>
      </c>
      <c r="D3" s="376" t="s">
        <v>500</v>
      </c>
      <c r="E3" s="377"/>
      <c r="F3" s="324" t="s">
        <v>547</v>
      </c>
      <c r="G3" s="324"/>
      <c r="H3" s="324"/>
      <c r="I3" s="380" t="s">
        <v>237</v>
      </c>
    </row>
    <row r="4" spans="1:12" ht="84" customHeight="1">
      <c r="A4" s="381"/>
      <c r="B4" s="383"/>
      <c r="C4" s="381"/>
      <c r="D4" s="293" t="s">
        <v>545</v>
      </c>
      <c r="E4" s="313" t="s">
        <v>546</v>
      </c>
      <c r="F4" s="47" t="s">
        <v>194</v>
      </c>
      <c r="G4" s="47" t="s">
        <v>182</v>
      </c>
      <c r="H4" s="47" t="s">
        <v>205</v>
      </c>
      <c r="I4" s="381"/>
    </row>
    <row r="5" spans="1:12" s="45" customFormat="1" ht="13.5" customHeight="1">
      <c r="A5" s="117">
        <v>1</v>
      </c>
      <c r="B5" s="117">
        <v>2</v>
      </c>
      <c r="C5" s="117">
        <v>3</v>
      </c>
      <c r="D5" s="117">
        <v>4</v>
      </c>
      <c r="E5" s="117"/>
      <c r="F5" s="117">
        <v>5</v>
      </c>
      <c r="G5" s="117">
        <v>6</v>
      </c>
      <c r="H5" s="117">
        <v>7</v>
      </c>
      <c r="I5" s="117">
        <v>8</v>
      </c>
    </row>
    <row r="6" spans="1:12" s="45" customFormat="1" ht="52.5" customHeight="1">
      <c r="A6" s="143" t="s">
        <v>138</v>
      </c>
      <c r="B6" s="44"/>
      <c r="C6" s="33"/>
      <c r="D6" s="33"/>
      <c r="E6" s="33"/>
      <c r="F6" s="33"/>
      <c r="G6" s="33"/>
      <c r="H6" s="33"/>
      <c r="I6" s="33"/>
    </row>
    <row r="7" spans="1:12" ht="107.25" customHeight="1">
      <c r="A7" s="69" t="s">
        <v>286</v>
      </c>
      <c r="B7" s="90">
        <v>5000</v>
      </c>
      <c r="C7" s="80" t="s">
        <v>254</v>
      </c>
      <c r="D7" s="68">
        <v>1E-3</v>
      </c>
      <c r="E7" s="68">
        <v>0.8</v>
      </c>
      <c r="F7" s="68"/>
      <c r="G7" s="68"/>
      <c r="H7" s="68"/>
      <c r="I7" s="70" t="s">
        <v>255</v>
      </c>
    </row>
    <row r="8" spans="1:12" ht="126" customHeight="1">
      <c r="A8" s="214" t="s">
        <v>262</v>
      </c>
      <c r="B8" s="90">
        <v>5010</v>
      </c>
      <c r="C8" s="80" t="s">
        <v>88</v>
      </c>
      <c r="D8" s="68">
        <v>6.9000000000000006E-2</v>
      </c>
      <c r="E8" s="68">
        <v>0.5</v>
      </c>
      <c r="F8" s="68"/>
      <c r="G8" s="68"/>
      <c r="H8" s="68"/>
      <c r="I8" s="70" t="s">
        <v>256</v>
      </c>
    </row>
    <row r="9" spans="1:12" ht="50.25" customHeight="1">
      <c r="A9" s="143" t="s">
        <v>139</v>
      </c>
      <c r="B9" s="90"/>
      <c r="C9" s="81"/>
      <c r="D9" s="68"/>
      <c r="E9" s="68"/>
      <c r="F9" s="68"/>
      <c r="G9" s="68"/>
      <c r="H9" s="68"/>
      <c r="I9" s="70"/>
    </row>
    <row r="10" spans="1:12" ht="132" customHeight="1">
      <c r="A10" s="69" t="s">
        <v>287</v>
      </c>
      <c r="B10" s="90">
        <v>5100</v>
      </c>
      <c r="C10" s="80" t="s">
        <v>135</v>
      </c>
      <c r="D10" s="68">
        <v>1049.97</v>
      </c>
      <c r="E10" s="68">
        <v>1746</v>
      </c>
      <c r="F10" s="68"/>
      <c r="G10" s="68"/>
      <c r="H10" s="68"/>
      <c r="I10" s="156" t="s">
        <v>257</v>
      </c>
    </row>
    <row r="11" spans="1:12" ht="192" customHeight="1">
      <c r="A11" s="69" t="s">
        <v>288</v>
      </c>
      <c r="B11" s="90">
        <v>5110</v>
      </c>
      <c r="C11" s="80" t="s">
        <v>135</v>
      </c>
      <c r="D11" s="68">
        <v>3.9630000000000001</v>
      </c>
      <c r="E11" s="68"/>
      <c r="F11" s="68"/>
      <c r="G11" s="68"/>
      <c r="H11" s="68"/>
      <c r="I11" s="156" t="s">
        <v>258</v>
      </c>
    </row>
    <row r="12" spans="1:12" ht="169.5" customHeight="1">
      <c r="A12" s="10" t="s">
        <v>488</v>
      </c>
      <c r="B12" s="256">
        <v>5120</v>
      </c>
      <c r="C12" s="80" t="s">
        <v>135</v>
      </c>
      <c r="D12" s="307">
        <v>0.01</v>
      </c>
      <c r="E12" s="307">
        <v>0.01</v>
      </c>
      <c r="F12" s="257"/>
      <c r="G12" s="257"/>
      <c r="H12" s="257"/>
      <c r="I12" s="10" t="s">
        <v>384</v>
      </c>
      <c r="L12" s="26">
        <v>0.8</v>
      </c>
    </row>
    <row r="13" spans="1:12" s="2" customFormat="1" ht="41.25" customHeight="1">
      <c r="A13" s="94" t="s">
        <v>484</v>
      </c>
      <c r="B13" s="95"/>
      <c r="C13" s="331" t="s">
        <v>266</v>
      </c>
      <c r="D13" s="331"/>
      <c r="E13" s="154"/>
      <c r="F13" s="96"/>
      <c r="G13" s="378" t="s">
        <v>103</v>
      </c>
      <c r="H13" s="378"/>
      <c r="I13" s="378"/>
    </row>
    <row r="14" spans="1:12" s="1" customFormat="1" ht="18.75">
      <c r="A14" s="113" t="s">
        <v>241</v>
      </c>
      <c r="B14" s="114"/>
      <c r="C14" s="351" t="s">
        <v>72</v>
      </c>
      <c r="D14" s="351"/>
      <c r="E14" s="284"/>
      <c r="F14" s="114"/>
      <c r="G14" s="355" t="s">
        <v>89</v>
      </c>
      <c r="H14" s="355"/>
      <c r="I14" s="355"/>
    </row>
  </sheetData>
  <mergeCells count="11">
    <mergeCell ref="C13:D13"/>
    <mergeCell ref="G13:I13"/>
    <mergeCell ref="C14:D14"/>
    <mergeCell ref="G14:I14"/>
    <mergeCell ref="A1:I1"/>
    <mergeCell ref="A3:A4"/>
    <mergeCell ref="B3:B4"/>
    <mergeCell ref="C3:C4"/>
    <mergeCell ref="I3:I4"/>
    <mergeCell ref="F3:H3"/>
    <mergeCell ref="D3:E3"/>
  </mergeCells>
  <phoneticPr fontId="3" type="noConversion"/>
  <pageMargins left="0.19685039370078741" right="0" top="0" bottom="0" header="0.11811023622047245" footer="0.31496062992125984"/>
  <pageSetup paperSize="9" scale="63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indexed="43"/>
  </sheetPr>
  <dimension ref="A1:O86"/>
  <sheetViews>
    <sheetView tabSelected="1" view="pageBreakPreview" topLeftCell="A21" zoomScale="75" zoomScaleNormal="75" zoomScaleSheetLayoutView="75" workbookViewId="0">
      <selection activeCell="I44" sqref="I44"/>
    </sheetView>
  </sheetViews>
  <sheetFormatPr defaultRowHeight="18.75" outlineLevelRow="1"/>
  <cols>
    <col min="1" max="1" width="43.42578125" style="1" customWidth="1"/>
    <col min="2" max="2" width="10.140625" style="17" customWidth="1"/>
    <col min="3" max="3" width="11.140625" style="1" customWidth="1"/>
    <col min="4" max="4" width="12.85546875" style="1" customWidth="1"/>
    <col min="5" max="5" width="12" style="1" customWidth="1"/>
    <col min="6" max="6" width="13.28515625" style="1" customWidth="1"/>
    <col min="7" max="7" width="12.42578125" style="1" customWidth="1"/>
    <col min="8" max="8" width="12.28515625" style="1" customWidth="1"/>
    <col min="9" max="9" width="13.28515625" style="1" customWidth="1"/>
    <col min="10" max="10" width="12.28515625" style="1" customWidth="1"/>
    <col min="11" max="11" width="13.42578125" style="1" customWidth="1"/>
    <col min="12" max="12" width="12" style="1" customWidth="1"/>
    <col min="13" max="13" width="4.5703125" style="1" customWidth="1"/>
    <col min="14" max="14" width="11.85546875" style="1" customWidth="1"/>
    <col min="15" max="15" width="12.140625" style="1" customWidth="1"/>
    <col min="16" max="16384" width="9.140625" style="1"/>
  </cols>
  <sheetData>
    <row r="1" spans="1:15" ht="18.75" hidden="1" customHeight="1" outlineLevel="1">
      <c r="N1" s="426" t="s">
        <v>177</v>
      </c>
      <c r="O1" s="426"/>
    </row>
    <row r="2" spans="1:15" hidden="1" outlineLevel="1">
      <c r="N2" s="426" t="s">
        <v>192</v>
      </c>
      <c r="O2" s="426"/>
    </row>
    <row r="3" spans="1:15" ht="24.75" customHeight="1" collapsed="1">
      <c r="A3" s="427" t="s">
        <v>96</v>
      </c>
      <c r="B3" s="427"/>
      <c r="C3" s="427"/>
      <c r="D3" s="427"/>
      <c r="E3" s="427"/>
      <c r="F3" s="427"/>
      <c r="G3" s="427"/>
      <c r="H3" s="427"/>
      <c r="I3" s="427"/>
      <c r="J3" s="427"/>
      <c r="K3" s="427"/>
      <c r="L3" s="427"/>
      <c r="M3" s="427"/>
      <c r="N3" s="427"/>
      <c r="O3" s="427"/>
    </row>
    <row r="4" spans="1:15" ht="23.25" customHeight="1">
      <c r="A4" s="427" t="s">
        <v>550</v>
      </c>
      <c r="B4" s="427"/>
      <c r="C4" s="427"/>
      <c r="D4" s="427"/>
      <c r="E4" s="427"/>
      <c r="F4" s="427"/>
      <c r="G4" s="427"/>
      <c r="H4" s="427"/>
      <c r="I4" s="427"/>
      <c r="J4" s="427"/>
      <c r="K4" s="427"/>
      <c r="L4" s="427"/>
      <c r="M4" s="427"/>
      <c r="N4" s="427"/>
      <c r="O4" s="427"/>
    </row>
    <row r="5" spans="1:15" ht="14.25" customHeight="1">
      <c r="A5" s="346" t="s">
        <v>69</v>
      </c>
      <c r="B5" s="346"/>
      <c r="C5" s="346"/>
      <c r="D5" s="346"/>
      <c r="E5" s="346"/>
      <c r="F5" s="346"/>
      <c r="G5" s="346"/>
      <c r="H5" s="346"/>
      <c r="I5" s="346"/>
      <c r="J5" s="346"/>
      <c r="K5" s="346"/>
      <c r="L5" s="346"/>
      <c r="M5" s="346"/>
      <c r="N5" s="346"/>
      <c r="O5" s="346"/>
    </row>
    <row r="6" spans="1:15" ht="15" customHeight="1">
      <c r="A6" s="428" t="s">
        <v>106</v>
      </c>
      <c r="B6" s="428"/>
      <c r="C6" s="428"/>
      <c r="D6" s="428"/>
      <c r="E6" s="428"/>
      <c r="F6" s="428"/>
      <c r="G6" s="428"/>
      <c r="H6" s="428"/>
      <c r="I6" s="428"/>
      <c r="J6" s="428"/>
      <c r="K6" s="428"/>
      <c r="L6" s="428"/>
      <c r="M6" s="428"/>
      <c r="N6" s="428"/>
      <c r="O6" s="428"/>
    </row>
    <row r="7" spans="1:15" ht="21" customHeight="1">
      <c r="A7" s="404" t="s">
        <v>81</v>
      </c>
      <c r="B7" s="404"/>
      <c r="C7" s="404"/>
      <c r="D7" s="404"/>
      <c r="E7" s="404"/>
      <c r="F7" s="404"/>
      <c r="G7" s="404"/>
      <c r="H7" s="404"/>
      <c r="I7" s="404"/>
      <c r="J7" s="404"/>
      <c r="K7" s="404"/>
      <c r="L7" s="404"/>
      <c r="M7" s="404"/>
      <c r="N7" s="404"/>
      <c r="O7" s="404"/>
    </row>
    <row r="8" spans="1:15" ht="3.75" customHeight="1">
      <c r="A8" s="4"/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</row>
    <row r="9" spans="1:15" ht="23.25" customHeight="1">
      <c r="A9" s="433" t="s">
        <v>238</v>
      </c>
      <c r="B9" s="433"/>
      <c r="C9" s="433"/>
      <c r="D9" s="433"/>
      <c r="E9" s="433"/>
      <c r="F9" s="433"/>
      <c r="G9" s="433"/>
      <c r="H9" s="433"/>
      <c r="I9" s="433"/>
      <c r="J9" s="433"/>
      <c r="K9" s="433"/>
      <c r="L9" s="433"/>
      <c r="M9" s="433"/>
      <c r="N9" s="433"/>
      <c r="O9" s="433"/>
    </row>
    <row r="10" spans="1:15" ht="4.5" customHeight="1">
      <c r="B10" s="1"/>
    </row>
    <row r="11" spans="1:15" s="2" customFormat="1" ht="55.5" customHeight="1">
      <c r="A11" s="6" t="s">
        <v>210</v>
      </c>
      <c r="B11" s="429" t="s">
        <v>531</v>
      </c>
      <c r="C11" s="429"/>
      <c r="D11" s="429" t="s">
        <v>532</v>
      </c>
      <c r="E11" s="429"/>
      <c r="F11" s="429" t="s">
        <v>508</v>
      </c>
      <c r="G11" s="429"/>
      <c r="H11" s="324" t="s">
        <v>552</v>
      </c>
      <c r="I11" s="324"/>
      <c r="J11" s="429" t="s">
        <v>551</v>
      </c>
      <c r="K11" s="429"/>
      <c r="L11" s="324" t="s">
        <v>215</v>
      </c>
      <c r="M11" s="324"/>
      <c r="N11" s="324" t="s">
        <v>216</v>
      </c>
      <c r="O11" s="324"/>
    </row>
    <row r="12" spans="1:15" s="2" customFormat="1" ht="12.75" customHeight="1">
      <c r="A12" s="90">
        <v>1</v>
      </c>
      <c r="B12" s="389">
        <v>2</v>
      </c>
      <c r="C12" s="390"/>
      <c r="D12" s="389">
        <v>3</v>
      </c>
      <c r="E12" s="390"/>
      <c r="F12" s="389">
        <v>4</v>
      </c>
      <c r="G12" s="390"/>
      <c r="H12" s="389">
        <v>5</v>
      </c>
      <c r="I12" s="390"/>
      <c r="J12" s="389">
        <v>6</v>
      </c>
      <c r="K12" s="390"/>
      <c r="L12" s="389">
        <v>7</v>
      </c>
      <c r="M12" s="390"/>
      <c r="N12" s="322">
        <v>8</v>
      </c>
      <c r="O12" s="322"/>
    </row>
    <row r="13" spans="1:15" s="2" customFormat="1" ht="38.25" customHeight="1">
      <c r="A13" s="9" t="s">
        <v>107</v>
      </c>
      <c r="B13" s="385">
        <v>13</v>
      </c>
      <c r="C13" s="385"/>
      <c r="D13" s="385">
        <v>12</v>
      </c>
      <c r="E13" s="385"/>
      <c r="F13" s="385">
        <v>13</v>
      </c>
      <c r="G13" s="385"/>
      <c r="H13" s="385">
        <v>12</v>
      </c>
      <c r="I13" s="385"/>
      <c r="J13" s="385">
        <v>11</v>
      </c>
      <c r="K13" s="385"/>
      <c r="L13" s="384">
        <f>J13-H13</f>
        <v>-1</v>
      </c>
      <c r="M13" s="384"/>
      <c r="N13" s="388">
        <f>J13/H13*100</f>
        <v>91.666666666666657</v>
      </c>
      <c r="O13" s="388"/>
    </row>
    <row r="14" spans="1:15" s="2" customFormat="1" ht="24" customHeight="1">
      <c r="A14" s="7" t="s">
        <v>218</v>
      </c>
      <c r="B14" s="385">
        <v>1</v>
      </c>
      <c r="C14" s="385"/>
      <c r="D14" s="385">
        <v>1</v>
      </c>
      <c r="E14" s="385"/>
      <c r="F14" s="385">
        <v>1</v>
      </c>
      <c r="G14" s="385"/>
      <c r="H14" s="385">
        <v>1</v>
      </c>
      <c r="I14" s="385"/>
      <c r="J14" s="385">
        <v>1</v>
      </c>
      <c r="K14" s="385"/>
      <c r="L14" s="384">
        <f t="shared" ref="L14:L32" si="0">J14-H14</f>
        <v>0</v>
      </c>
      <c r="M14" s="384"/>
      <c r="N14" s="388">
        <f t="shared" ref="N14:N32" si="1">J14/H14*100</f>
        <v>100</v>
      </c>
      <c r="O14" s="388"/>
    </row>
    <row r="15" spans="1:15" s="2" customFormat="1" ht="33.75" customHeight="1">
      <c r="A15" s="7" t="s">
        <v>217</v>
      </c>
      <c r="B15" s="385">
        <v>3</v>
      </c>
      <c r="C15" s="385"/>
      <c r="D15" s="385">
        <v>3</v>
      </c>
      <c r="E15" s="385"/>
      <c r="F15" s="385">
        <v>3</v>
      </c>
      <c r="G15" s="385"/>
      <c r="H15" s="385">
        <v>3</v>
      </c>
      <c r="I15" s="385"/>
      <c r="J15" s="385">
        <v>3</v>
      </c>
      <c r="K15" s="385"/>
      <c r="L15" s="384">
        <f t="shared" si="0"/>
        <v>0</v>
      </c>
      <c r="M15" s="384"/>
      <c r="N15" s="388">
        <f t="shared" si="1"/>
        <v>100</v>
      </c>
      <c r="O15" s="388"/>
    </row>
    <row r="16" spans="1:15" s="2" customFormat="1" ht="27" customHeight="1">
      <c r="A16" s="7" t="s">
        <v>219</v>
      </c>
      <c r="B16" s="385">
        <v>9</v>
      </c>
      <c r="C16" s="385"/>
      <c r="D16" s="385">
        <v>8</v>
      </c>
      <c r="E16" s="385"/>
      <c r="F16" s="385">
        <v>9</v>
      </c>
      <c r="G16" s="385"/>
      <c r="H16" s="385">
        <v>8</v>
      </c>
      <c r="I16" s="385"/>
      <c r="J16" s="385">
        <v>7</v>
      </c>
      <c r="K16" s="385"/>
      <c r="L16" s="384">
        <f t="shared" si="0"/>
        <v>-1</v>
      </c>
      <c r="M16" s="384"/>
      <c r="N16" s="388">
        <f t="shared" si="1"/>
        <v>87.5</v>
      </c>
      <c r="O16" s="388"/>
    </row>
    <row r="17" spans="1:15" s="2" customFormat="1" ht="35.25" customHeight="1">
      <c r="A17" s="9" t="s">
        <v>246</v>
      </c>
      <c r="B17" s="385">
        <v>516</v>
      </c>
      <c r="C17" s="385"/>
      <c r="D17" s="385">
        <v>505</v>
      </c>
      <c r="E17" s="385"/>
      <c r="F17" s="385">
        <v>706</v>
      </c>
      <c r="G17" s="385"/>
      <c r="H17" s="385">
        <v>225</v>
      </c>
      <c r="I17" s="385"/>
      <c r="J17" s="385">
        <v>167</v>
      </c>
      <c r="K17" s="385"/>
      <c r="L17" s="384">
        <f t="shared" si="0"/>
        <v>-58</v>
      </c>
      <c r="M17" s="384"/>
      <c r="N17" s="388">
        <f t="shared" si="1"/>
        <v>74.222222222222229</v>
      </c>
      <c r="O17" s="388"/>
    </row>
    <row r="18" spans="1:15" s="2" customFormat="1" ht="23.25" customHeight="1">
      <c r="A18" s="7" t="s">
        <v>218</v>
      </c>
      <c r="B18" s="385">
        <v>70</v>
      </c>
      <c r="C18" s="385"/>
      <c r="D18" s="385">
        <v>70</v>
      </c>
      <c r="E18" s="385"/>
      <c r="F18" s="385">
        <v>84</v>
      </c>
      <c r="G18" s="385"/>
      <c r="H18" s="385">
        <v>24</v>
      </c>
      <c r="I18" s="385"/>
      <c r="J18" s="385">
        <v>24</v>
      </c>
      <c r="K18" s="385"/>
      <c r="L18" s="384">
        <f t="shared" si="0"/>
        <v>0</v>
      </c>
      <c r="M18" s="384"/>
      <c r="N18" s="388">
        <f t="shared" si="1"/>
        <v>100</v>
      </c>
      <c r="O18" s="388"/>
    </row>
    <row r="19" spans="1:15" s="2" customFormat="1" ht="33.75" customHeight="1">
      <c r="A19" s="7" t="s">
        <v>217</v>
      </c>
      <c r="B19" s="385">
        <v>98</v>
      </c>
      <c r="C19" s="385"/>
      <c r="D19" s="385">
        <v>87</v>
      </c>
      <c r="E19" s="385"/>
      <c r="F19" s="385">
        <v>172</v>
      </c>
      <c r="G19" s="385"/>
      <c r="H19" s="385">
        <v>49</v>
      </c>
      <c r="I19" s="385"/>
      <c r="J19" s="385">
        <v>43</v>
      </c>
      <c r="K19" s="385"/>
      <c r="L19" s="384">
        <f t="shared" si="0"/>
        <v>-6</v>
      </c>
      <c r="M19" s="384"/>
      <c r="N19" s="388">
        <f t="shared" si="1"/>
        <v>87.755102040816325</v>
      </c>
      <c r="O19" s="388"/>
    </row>
    <row r="20" spans="1:15" s="2" customFormat="1" ht="24" customHeight="1">
      <c r="A20" s="7" t="s">
        <v>219</v>
      </c>
      <c r="B20" s="385">
        <v>348</v>
      </c>
      <c r="C20" s="385"/>
      <c r="D20" s="385">
        <v>348</v>
      </c>
      <c r="E20" s="385"/>
      <c r="F20" s="385">
        <v>450</v>
      </c>
      <c r="G20" s="385"/>
      <c r="H20" s="385">
        <v>152</v>
      </c>
      <c r="I20" s="385"/>
      <c r="J20" s="385">
        <v>100</v>
      </c>
      <c r="K20" s="385"/>
      <c r="L20" s="384">
        <f t="shared" si="0"/>
        <v>-52</v>
      </c>
      <c r="M20" s="384"/>
      <c r="N20" s="388">
        <f t="shared" si="1"/>
        <v>65.789473684210535</v>
      </c>
      <c r="O20" s="388"/>
    </row>
    <row r="21" spans="1:15" s="2" customFormat="1" ht="36.75" customHeight="1">
      <c r="A21" s="9" t="s">
        <v>247</v>
      </c>
      <c r="B21" s="385">
        <v>516</v>
      </c>
      <c r="C21" s="385"/>
      <c r="D21" s="385">
        <v>505</v>
      </c>
      <c r="E21" s="385"/>
      <c r="F21" s="385">
        <v>706</v>
      </c>
      <c r="G21" s="385"/>
      <c r="H21" s="385">
        <v>225</v>
      </c>
      <c r="I21" s="385"/>
      <c r="J21" s="385">
        <v>167</v>
      </c>
      <c r="K21" s="385"/>
      <c r="L21" s="384">
        <f t="shared" si="0"/>
        <v>-58</v>
      </c>
      <c r="M21" s="384"/>
      <c r="N21" s="388">
        <f t="shared" si="1"/>
        <v>74.222222222222229</v>
      </c>
      <c r="O21" s="388"/>
    </row>
    <row r="22" spans="1:15" s="2" customFormat="1" ht="26.25" customHeight="1">
      <c r="A22" s="7" t="s">
        <v>218</v>
      </c>
      <c r="B22" s="385">
        <v>70</v>
      </c>
      <c r="C22" s="385"/>
      <c r="D22" s="385">
        <v>70</v>
      </c>
      <c r="E22" s="385"/>
      <c r="F22" s="385">
        <v>84</v>
      </c>
      <c r="G22" s="385"/>
      <c r="H22" s="385">
        <v>24</v>
      </c>
      <c r="I22" s="385"/>
      <c r="J22" s="385">
        <v>24</v>
      </c>
      <c r="K22" s="385"/>
      <c r="L22" s="384">
        <f t="shared" si="0"/>
        <v>0</v>
      </c>
      <c r="M22" s="384"/>
      <c r="N22" s="388">
        <f t="shared" si="1"/>
        <v>100</v>
      </c>
      <c r="O22" s="388"/>
    </row>
    <row r="23" spans="1:15" s="2" customFormat="1" ht="36" customHeight="1">
      <c r="A23" s="7" t="s">
        <v>217</v>
      </c>
      <c r="B23" s="385">
        <v>98</v>
      </c>
      <c r="C23" s="385"/>
      <c r="D23" s="385">
        <v>87</v>
      </c>
      <c r="E23" s="385"/>
      <c r="F23" s="385">
        <v>172</v>
      </c>
      <c r="G23" s="385"/>
      <c r="H23" s="385">
        <v>49</v>
      </c>
      <c r="I23" s="385"/>
      <c r="J23" s="385">
        <v>43</v>
      </c>
      <c r="K23" s="385"/>
      <c r="L23" s="384">
        <f t="shared" si="0"/>
        <v>-6</v>
      </c>
      <c r="M23" s="384"/>
      <c r="N23" s="388">
        <f t="shared" si="1"/>
        <v>87.755102040816325</v>
      </c>
      <c r="O23" s="388"/>
    </row>
    <row r="24" spans="1:15" s="2" customFormat="1" ht="24" customHeight="1">
      <c r="A24" s="7" t="s">
        <v>219</v>
      </c>
      <c r="B24" s="385">
        <v>348</v>
      </c>
      <c r="C24" s="385"/>
      <c r="D24" s="385">
        <v>348</v>
      </c>
      <c r="E24" s="385"/>
      <c r="F24" s="385">
        <v>450</v>
      </c>
      <c r="G24" s="385"/>
      <c r="H24" s="385">
        <v>152</v>
      </c>
      <c r="I24" s="385"/>
      <c r="J24" s="385">
        <v>100</v>
      </c>
      <c r="K24" s="385"/>
      <c r="L24" s="384">
        <f t="shared" si="0"/>
        <v>-52</v>
      </c>
      <c r="M24" s="384"/>
      <c r="N24" s="388">
        <f t="shared" si="1"/>
        <v>65.789473684210535</v>
      </c>
      <c r="O24" s="388"/>
    </row>
    <row r="25" spans="1:15" s="2" customFormat="1" ht="34.5" customHeight="1">
      <c r="A25" s="9" t="s">
        <v>220</v>
      </c>
      <c r="B25" s="385">
        <v>4410</v>
      </c>
      <c r="C25" s="385"/>
      <c r="D25" s="385">
        <v>4777</v>
      </c>
      <c r="E25" s="385"/>
      <c r="F25" s="385">
        <v>4526</v>
      </c>
      <c r="G25" s="385"/>
      <c r="H25" s="385">
        <v>6250</v>
      </c>
      <c r="I25" s="385"/>
      <c r="J25" s="385">
        <v>5060</v>
      </c>
      <c r="K25" s="385"/>
      <c r="L25" s="384">
        <f t="shared" si="0"/>
        <v>-1190</v>
      </c>
      <c r="M25" s="384"/>
      <c r="N25" s="388">
        <f t="shared" si="1"/>
        <v>80.959999999999994</v>
      </c>
      <c r="O25" s="388"/>
    </row>
    <row r="26" spans="1:15" s="2" customFormat="1" ht="24" customHeight="1">
      <c r="A26" s="7" t="s">
        <v>218</v>
      </c>
      <c r="B26" s="385">
        <v>5833</v>
      </c>
      <c r="C26" s="385"/>
      <c r="D26" s="385">
        <v>5666</v>
      </c>
      <c r="E26" s="385"/>
      <c r="F26" s="385">
        <v>7000</v>
      </c>
      <c r="G26" s="385"/>
      <c r="H26" s="385">
        <v>8000</v>
      </c>
      <c r="I26" s="385"/>
      <c r="J26" s="385">
        <v>8000</v>
      </c>
      <c r="K26" s="385"/>
      <c r="L26" s="384">
        <f t="shared" si="0"/>
        <v>0</v>
      </c>
      <c r="M26" s="384"/>
      <c r="N26" s="388">
        <f t="shared" si="1"/>
        <v>100</v>
      </c>
      <c r="O26" s="388"/>
    </row>
    <row r="27" spans="1:15" s="2" customFormat="1" ht="36" customHeight="1">
      <c r="A27" s="7" t="s">
        <v>217</v>
      </c>
      <c r="B27" s="385">
        <v>3630</v>
      </c>
      <c r="C27" s="385"/>
      <c r="D27" s="385">
        <v>4666</v>
      </c>
      <c r="E27" s="385"/>
      <c r="F27" s="385">
        <v>6370</v>
      </c>
      <c r="G27" s="385"/>
      <c r="H27" s="385">
        <v>5444</v>
      </c>
      <c r="I27" s="385"/>
      <c r="J27" s="385">
        <v>4777.7</v>
      </c>
      <c r="K27" s="385"/>
      <c r="L27" s="384">
        <f t="shared" si="0"/>
        <v>-666.30000000000018</v>
      </c>
      <c r="M27" s="384"/>
      <c r="N27" s="388">
        <f t="shared" si="1"/>
        <v>87.760837619397506</v>
      </c>
      <c r="O27" s="388"/>
    </row>
    <row r="28" spans="1:15" s="2" customFormat="1" ht="25.5" customHeight="1">
      <c r="A28" s="7" t="s">
        <v>219</v>
      </c>
      <c r="B28" s="385">
        <v>4296</v>
      </c>
      <c r="C28" s="385"/>
      <c r="D28" s="385">
        <v>4000</v>
      </c>
      <c r="E28" s="385"/>
      <c r="F28" s="385">
        <v>5556</v>
      </c>
      <c r="G28" s="385"/>
      <c r="H28" s="385">
        <v>6333</v>
      </c>
      <c r="I28" s="385"/>
      <c r="J28" s="385">
        <v>4761</v>
      </c>
      <c r="K28" s="385"/>
      <c r="L28" s="384">
        <f t="shared" si="0"/>
        <v>-1572</v>
      </c>
      <c r="M28" s="384"/>
      <c r="N28" s="388">
        <f t="shared" si="1"/>
        <v>75.177640928469927</v>
      </c>
      <c r="O28" s="388"/>
    </row>
    <row r="29" spans="1:15" s="2" customFormat="1" ht="36.75" customHeight="1">
      <c r="A29" s="9" t="s">
        <v>221</v>
      </c>
      <c r="B29" s="385">
        <v>4410</v>
      </c>
      <c r="C29" s="385"/>
      <c r="D29" s="385">
        <v>4777</v>
      </c>
      <c r="E29" s="385"/>
      <c r="F29" s="385">
        <v>4526</v>
      </c>
      <c r="G29" s="385"/>
      <c r="H29" s="385">
        <v>6250</v>
      </c>
      <c r="I29" s="385"/>
      <c r="J29" s="385">
        <v>5060</v>
      </c>
      <c r="K29" s="385"/>
      <c r="L29" s="384">
        <f t="shared" si="0"/>
        <v>-1190</v>
      </c>
      <c r="M29" s="384"/>
      <c r="N29" s="388">
        <f t="shared" si="1"/>
        <v>80.959999999999994</v>
      </c>
      <c r="O29" s="388"/>
    </row>
    <row r="30" spans="1:15" s="2" customFormat="1" ht="24.75" customHeight="1">
      <c r="A30" s="7" t="s">
        <v>218</v>
      </c>
      <c r="B30" s="385">
        <v>5833</v>
      </c>
      <c r="C30" s="385"/>
      <c r="D30" s="385">
        <v>5666</v>
      </c>
      <c r="E30" s="385"/>
      <c r="F30" s="385">
        <v>7000</v>
      </c>
      <c r="G30" s="385"/>
      <c r="H30" s="385">
        <v>8000</v>
      </c>
      <c r="I30" s="385"/>
      <c r="J30" s="385">
        <v>8000</v>
      </c>
      <c r="K30" s="385"/>
      <c r="L30" s="384">
        <f t="shared" si="0"/>
        <v>0</v>
      </c>
      <c r="M30" s="384"/>
      <c r="N30" s="388">
        <f t="shared" si="1"/>
        <v>100</v>
      </c>
      <c r="O30" s="388"/>
    </row>
    <row r="31" spans="1:15" s="2" customFormat="1" ht="34.5" customHeight="1">
      <c r="A31" s="7" t="s">
        <v>217</v>
      </c>
      <c r="B31" s="385">
        <v>3630</v>
      </c>
      <c r="C31" s="385"/>
      <c r="D31" s="385">
        <v>4666</v>
      </c>
      <c r="E31" s="385"/>
      <c r="F31" s="385">
        <v>6370</v>
      </c>
      <c r="G31" s="385"/>
      <c r="H31" s="385">
        <v>5444</v>
      </c>
      <c r="I31" s="385"/>
      <c r="J31" s="385">
        <v>4778</v>
      </c>
      <c r="K31" s="385"/>
      <c r="L31" s="384">
        <f t="shared" si="0"/>
        <v>-666</v>
      </c>
      <c r="M31" s="384"/>
      <c r="N31" s="388">
        <f t="shared" si="1"/>
        <v>87.766348273328433</v>
      </c>
      <c r="O31" s="388"/>
    </row>
    <row r="32" spans="1:15" s="2" customFormat="1" ht="24" customHeight="1">
      <c r="A32" s="7" t="s">
        <v>219</v>
      </c>
      <c r="B32" s="385">
        <v>4296</v>
      </c>
      <c r="C32" s="385"/>
      <c r="D32" s="385">
        <v>4000</v>
      </c>
      <c r="E32" s="385"/>
      <c r="F32" s="385">
        <v>5556</v>
      </c>
      <c r="G32" s="385"/>
      <c r="H32" s="385">
        <v>6333</v>
      </c>
      <c r="I32" s="385"/>
      <c r="J32" s="385">
        <v>4761</v>
      </c>
      <c r="K32" s="385"/>
      <c r="L32" s="384">
        <f t="shared" si="0"/>
        <v>-1572</v>
      </c>
      <c r="M32" s="384"/>
      <c r="N32" s="388">
        <f t="shared" si="1"/>
        <v>75.177640928469927</v>
      </c>
      <c r="O32" s="388"/>
    </row>
    <row r="33" spans="1:15" s="2" customFormat="1" ht="4.5" customHeight="1">
      <c r="A33" s="23"/>
      <c r="B33" s="23"/>
      <c r="C33" s="23"/>
      <c r="D33" s="72"/>
      <c r="E33" s="72"/>
      <c r="F33" s="72"/>
      <c r="G33" s="72"/>
      <c r="H33" s="72"/>
      <c r="I33" s="72"/>
      <c r="J33" s="72"/>
      <c r="K33" s="72"/>
      <c r="L33" s="72"/>
      <c r="M33" s="72"/>
      <c r="N33" s="73"/>
      <c r="O33" s="73"/>
    </row>
    <row r="34" spans="1:15" ht="22.5" customHeight="1">
      <c r="A34" s="419" t="s">
        <v>260</v>
      </c>
      <c r="B34" s="419"/>
      <c r="C34" s="419"/>
      <c r="D34" s="419"/>
      <c r="E34" s="419"/>
      <c r="F34" s="419"/>
      <c r="G34" s="419"/>
      <c r="H34" s="419"/>
      <c r="I34" s="419"/>
      <c r="J34" s="419"/>
      <c r="K34" s="419"/>
      <c r="L34" s="419"/>
      <c r="M34" s="419"/>
      <c r="N34" s="419"/>
      <c r="O34" s="419"/>
    </row>
    <row r="35" spans="1:15" ht="3" hidden="1" customHeight="1">
      <c r="A35" s="20"/>
      <c r="B35" s="20"/>
      <c r="C35" s="20"/>
      <c r="D35" s="20"/>
      <c r="E35" s="20"/>
      <c r="F35" s="20"/>
      <c r="G35" s="20"/>
      <c r="H35" s="20"/>
      <c r="I35" s="20"/>
    </row>
    <row r="36" spans="1:15" ht="20.100000000000001" hidden="1" customHeight="1" outlineLevel="1">
      <c r="A36" s="77"/>
      <c r="B36" s="78"/>
      <c r="C36" s="78"/>
      <c r="D36" s="78"/>
      <c r="E36" s="78"/>
      <c r="F36" s="79"/>
      <c r="G36" s="79"/>
      <c r="H36" s="79"/>
      <c r="I36" s="79"/>
      <c r="J36" s="79"/>
      <c r="K36" s="79"/>
      <c r="L36" s="79"/>
      <c r="M36" s="438" t="s">
        <v>177</v>
      </c>
      <c r="N36" s="438"/>
      <c r="O36" s="438"/>
    </row>
    <row r="37" spans="1:15" ht="20.100000000000001" hidden="1" customHeight="1" outlineLevel="1">
      <c r="A37" s="77"/>
      <c r="B37" s="78"/>
      <c r="C37" s="78"/>
      <c r="D37" s="78"/>
      <c r="E37" s="78"/>
      <c r="F37" s="79"/>
      <c r="G37" s="79"/>
      <c r="H37" s="79"/>
      <c r="I37" s="79"/>
      <c r="J37" s="79"/>
      <c r="K37" s="79"/>
      <c r="L37" s="79"/>
      <c r="M37" s="439" t="s">
        <v>214</v>
      </c>
      <c r="N37" s="439"/>
      <c r="O37" s="439"/>
    </row>
    <row r="38" spans="1:15" ht="22.5" customHeight="1" collapsed="1">
      <c r="A38" s="404" t="s">
        <v>289</v>
      </c>
      <c r="B38" s="404"/>
      <c r="C38" s="404"/>
      <c r="D38" s="404"/>
      <c r="E38" s="404"/>
      <c r="F38" s="404"/>
      <c r="G38" s="404"/>
      <c r="H38" s="404"/>
      <c r="I38" s="404"/>
      <c r="J38" s="404"/>
    </row>
    <row r="39" spans="1:15" ht="6" customHeight="1">
      <c r="A39" s="16"/>
    </row>
    <row r="40" spans="1:15" ht="20.25" customHeight="1">
      <c r="A40" s="434" t="s">
        <v>210</v>
      </c>
      <c r="B40" s="435"/>
      <c r="C40" s="353"/>
      <c r="D40" s="413" t="s">
        <v>178</v>
      </c>
      <c r="E40" s="413"/>
      <c r="F40" s="413"/>
      <c r="G40" s="413" t="s">
        <v>174</v>
      </c>
      <c r="H40" s="413"/>
      <c r="I40" s="413"/>
      <c r="J40" s="413" t="s">
        <v>215</v>
      </c>
      <c r="K40" s="413"/>
      <c r="L40" s="413"/>
      <c r="M40" s="420" t="s">
        <v>216</v>
      </c>
      <c r="N40" s="421"/>
      <c r="O40" s="422"/>
    </row>
    <row r="41" spans="1:15" ht="149.25" customHeight="1">
      <c r="A41" s="436"/>
      <c r="B41" s="437"/>
      <c r="C41" s="354"/>
      <c r="D41" s="91" t="s">
        <v>233</v>
      </c>
      <c r="E41" s="91" t="s">
        <v>232</v>
      </c>
      <c r="F41" s="91" t="s">
        <v>234</v>
      </c>
      <c r="G41" s="91" t="s">
        <v>233</v>
      </c>
      <c r="H41" s="91" t="s">
        <v>232</v>
      </c>
      <c r="I41" s="91" t="s">
        <v>234</v>
      </c>
      <c r="J41" s="91" t="s">
        <v>233</v>
      </c>
      <c r="K41" s="91" t="s">
        <v>232</v>
      </c>
      <c r="L41" s="91" t="s">
        <v>234</v>
      </c>
      <c r="M41" s="91" t="s">
        <v>361</v>
      </c>
      <c r="N41" s="215" t="s">
        <v>263</v>
      </c>
      <c r="O41" s="91" t="s">
        <v>360</v>
      </c>
    </row>
    <row r="42" spans="1:15" ht="13.5" customHeight="1">
      <c r="A42" s="389">
        <v>1</v>
      </c>
      <c r="B42" s="417"/>
      <c r="C42" s="390"/>
      <c r="D42" s="90">
        <v>4</v>
      </c>
      <c r="E42" s="90">
        <v>5</v>
      </c>
      <c r="F42" s="90">
        <v>6</v>
      </c>
      <c r="G42" s="90">
        <v>7</v>
      </c>
      <c r="H42" s="92">
        <v>8</v>
      </c>
      <c r="I42" s="92">
        <v>9</v>
      </c>
      <c r="J42" s="92">
        <v>10</v>
      </c>
      <c r="K42" s="92">
        <v>11</v>
      </c>
      <c r="L42" s="92">
        <v>12</v>
      </c>
      <c r="M42" s="92">
        <v>13</v>
      </c>
      <c r="N42" s="92">
        <v>14</v>
      </c>
      <c r="O42" s="92">
        <v>15</v>
      </c>
    </row>
    <row r="43" spans="1:15" ht="20.100000000000001" customHeight="1">
      <c r="A43" s="410" t="s">
        <v>519</v>
      </c>
      <c r="B43" s="411"/>
      <c r="C43" s="412"/>
      <c r="D43" s="83"/>
      <c r="E43" s="83"/>
      <c r="F43" s="84">
        <v>381</v>
      </c>
      <c r="G43" s="83"/>
      <c r="H43" s="83"/>
      <c r="I43" s="84">
        <v>345</v>
      </c>
      <c r="J43" s="83"/>
      <c r="K43" s="83"/>
      <c r="L43" s="85">
        <f>I43-F43</f>
        <v>-36</v>
      </c>
      <c r="M43" s="200"/>
      <c r="N43" s="200"/>
      <c r="O43" s="88"/>
    </row>
    <row r="44" spans="1:15" ht="20.100000000000001" customHeight="1">
      <c r="A44" s="410"/>
      <c r="B44" s="411"/>
      <c r="C44" s="412"/>
      <c r="D44" s="83"/>
      <c r="E44" s="83"/>
      <c r="F44" s="84"/>
      <c r="G44" s="83"/>
      <c r="H44" s="83"/>
      <c r="I44" s="84"/>
      <c r="J44" s="83"/>
      <c r="K44" s="83"/>
      <c r="L44" s="85">
        <f>I44-F44</f>
        <v>0</v>
      </c>
      <c r="M44" s="200"/>
      <c r="N44" s="200"/>
      <c r="O44" s="88"/>
    </row>
    <row r="45" spans="1:15" ht="20.100000000000001" customHeight="1">
      <c r="A45" s="418"/>
      <c r="B45" s="338"/>
      <c r="C45" s="349"/>
      <c r="D45" s="83"/>
      <c r="E45" s="83"/>
      <c r="F45" s="84"/>
      <c r="G45" s="83"/>
      <c r="H45" s="83"/>
      <c r="I45" s="84"/>
      <c r="J45" s="83"/>
      <c r="K45" s="83"/>
      <c r="L45" s="85">
        <f>I45-F45</f>
        <v>0</v>
      </c>
      <c r="M45" s="200"/>
      <c r="N45" s="200"/>
      <c r="O45" s="88"/>
    </row>
    <row r="46" spans="1:15" ht="20.100000000000001" customHeight="1">
      <c r="A46" s="418"/>
      <c r="B46" s="338"/>
      <c r="C46" s="349"/>
      <c r="D46" s="83"/>
      <c r="E46" s="83"/>
      <c r="F46" s="84"/>
      <c r="G46" s="83"/>
      <c r="H46" s="83"/>
      <c r="I46" s="84"/>
      <c r="J46" s="83"/>
      <c r="K46" s="83"/>
      <c r="L46" s="85">
        <f>I46-F46</f>
        <v>0</v>
      </c>
      <c r="M46" s="200"/>
      <c r="N46" s="200"/>
      <c r="O46" s="88"/>
    </row>
    <row r="47" spans="1:15" ht="20.100000000000001" customHeight="1">
      <c r="A47" s="414" t="s">
        <v>52</v>
      </c>
      <c r="B47" s="415"/>
      <c r="C47" s="416"/>
      <c r="D47" s="83"/>
      <c r="E47" s="83"/>
      <c r="F47" s="85">
        <f>F43+F44</f>
        <v>381</v>
      </c>
      <c r="G47" s="83"/>
      <c r="H47" s="83"/>
      <c r="I47" s="85">
        <f>I43+I44</f>
        <v>345</v>
      </c>
      <c r="J47" s="83"/>
      <c r="K47" s="83"/>
      <c r="L47" s="85">
        <f>I47-F47</f>
        <v>-36</v>
      </c>
      <c r="M47" s="200"/>
      <c r="N47" s="200"/>
      <c r="O47" s="88"/>
    </row>
    <row r="48" spans="1:15" ht="9" customHeight="1">
      <c r="A48" s="18"/>
      <c r="B48" s="19"/>
      <c r="C48" s="19"/>
      <c r="D48" s="19"/>
      <c r="E48" s="19"/>
      <c r="F48" s="11"/>
      <c r="G48" s="11"/>
      <c r="H48" s="11"/>
      <c r="I48" s="4"/>
      <c r="J48" s="4"/>
      <c r="K48" s="4"/>
      <c r="L48" s="4"/>
      <c r="M48" s="4"/>
      <c r="N48" s="4"/>
      <c r="O48" s="4"/>
    </row>
    <row r="49" spans="1:15" ht="20.25" customHeight="1">
      <c r="A49" s="404" t="s">
        <v>290</v>
      </c>
      <c r="B49" s="404"/>
      <c r="C49" s="404"/>
      <c r="D49" s="404"/>
      <c r="E49" s="404"/>
      <c r="F49" s="404"/>
      <c r="G49" s="404"/>
      <c r="H49" s="404"/>
      <c r="I49" s="404"/>
      <c r="J49" s="404"/>
      <c r="K49" s="404"/>
      <c r="L49" s="404"/>
      <c r="M49" s="404"/>
      <c r="N49" s="404"/>
      <c r="O49" s="404"/>
    </row>
    <row r="50" spans="1:15" ht="9" customHeight="1">
      <c r="A50" s="16"/>
    </row>
    <row r="51" spans="1:15" ht="75" customHeight="1">
      <c r="A51" s="6" t="s">
        <v>97</v>
      </c>
      <c r="B51" s="324" t="s">
        <v>68</v>
      </c>
      <c r="C51" s="324"/>
      <c r="D51" s="324" t="s">
        <v>63</v>
      </c>
      <c r="E51" s="324"/>
      <c r="F51" s="324" t="s">
        <v>64</v>
      </c>
      <c r="G51" s="324"/>
      <c r="H51" s="324" t="s">
        <v>80</v>
      </c>
      <c r="I51" s="324"/>
      <c r="J51" s="324"/>
      <c r="K51" s="410" t="s">
        <v>78</v>
      </c>
      <c r="L51" s="412"/>
      <c r="M51" s="410" t="s">
        <v>32</v>
      </c>
      <c r="N51" s="411"/>
      <c r="O51" s="412"/>
    </row>
    <row r="52" spans="1:15" ht="12.75" customHeight="1">
      <c r="A52" s="92">
        <v>1</v>
      </c>
      <c r="B52" s="387">
        <v>2</v>
      </c>
      <c r="C52" s="387"/>
      <c r="D52" s="387">
        <v>3</v>
      </c>
      <c r="E52" s="387"/>
      <c r="F52" s="387">
        <v>4</v>
      </c>
      <c r="G52" s="387"/>
      <c r="H52" s="387">
        <v>5</v>
      </c>
      <c r="I52" s="387"/>
      <c r="J52" s="387"/>
      <c r="K52" s="387">
        <v>6</v>
      </c>
      <c r="L52" s="387"/>
      <c r="M52" s="392">
        <v>7</v>
      </c>
      <c r="N52" s="393"/>
      <c r="O52" s="394"/>
    </row>
    <row r="53" spans="1:15" ht="20.100000000000001" customHeight="1">
      <c r="A53" s="65"/>
      <c r="B53" s="442"/>
      <c r="C53" s="442"/>
      <c r="D53" s="391"/>
      <c r="E53" s="391"/>
      <c r="F53" s="423" t="s">
        <v>187</v>
      </c>
      <c r="G53" s="423"/>
      <c r="H53" s="386"/>
      <c r="I53" s="386"/>
      <c r="J53" s="386"/>
      <c r="K53" s="405"/>
      <c r="L53" s="406"/>
      <c r="M53" s="391"/>
      <c r="N53" s="391"/>
      <c r="O53" s="391"/>
    </row>
    <row r="54" spans="1:15" ht="20.100000000000001" customHeight="1">
      <c r="A54" s="65"/>
      <c r="B54" s="402"/>
      <c r="C54" s="403"/>
      <c r="D54" s="407"/>
      <c r="E54" s="409"/>
      <c r="F54" s="395"/>
      <c r="G54" s="396"/>
      <c r="H54" s="397"/>
      <c r="I54" s="398"/>
      <c r="J54" s="399"/>
      <c r="K54" s="405"/>
      <c r="L54" s="406"/>
      <c r="M54" s="407"/>
      <c r="N54" s="408"/>
      <c r="O54" s="409"/>
    </row>
    <row r="55" spans="1:15" ht="20.100000000000001" customHeight="1">
      <c r="A55" s="65"/>
      <c r="B55" s="400"/>
      <c r="C55" s="401"/>
      <c r="D55" s="407"/>
      <c r="E55" s="409"/>
      <c r="F55" s="395"/>
      <c r="G55" s="396"/>
      <c r="H55" s="397"/>
      <c r="I55" s="398"/>
      <c r="J55" s="399"/>
      <c r="K55" s="405"/>
      <c r="L55" s="406"/>
      <c r="M55" s="407"/>
      <c r="N55" s="408"/>
      <c r="O55" s="409"/>
    </row>
    <row r="56" spans="1:15" ht="20.100000000000001" customHeight="1">
      <c r="A56" s="31" t="s">
        <v>52</v>
      </c>
      <c r="B56" s="321" t="s">
        <v>33</v>
      </c>
      <c r="C56" s="321"/>
      <c r="D56" s="321" t="s">
        <v>33</v>
      </c>
      <c r="E56" s="321"/>
      <c r="F56" s="321" t="s">
        <v>33</v>
      </c>
      <c r="G56" s="321"/>
      <c r="H56" s="386"/>
      <c r="I56" s="386"/>
      <c r="J56" s="386"/>
      <c r="K56" s="440">
        <f>SUM(K53:L55)</f>
        <v>0</v>
      </c>
      <c r="L56" s="441"/>
      <c r="M56" s="391"/>
      <c r="N56" s="391"/>
      <c r="O56" s="391"/>
    </row>
    <row r="57" spans="1:15" ht="6.75" customHeight="1">
      <c r="A57" s="11"/>
      <c r="B57" s="21"/>
      <c r="C57" s="21"/>
      <c r="D57" s="21"/>
      <c r="E57" s="21"/>
      <c r="F57" s="21"/>
      <c r="G57" s="21"/>
      <c r="H57" s="21"/>
      <c r="I57" s="21"/>
      <c r="J57" s="21"/>
      <c r="K57" s="2"/>
      <c r="L57" s="2"/>
      <c r="M57" s="2"/>
      <c r="N57" s="2"/>
      <c r="O57" s="2"/>
    </row>
    <row r="58" spans="1:15" ht="21.75" customHeight="1">
      <c r="A58" s="404" t="s">
        <v>291</v>
      </c>
      <c r="B58" s="404"/>
      <c r="C58" s="404"/>
      <c r="D58" s="404"/>
      <c r="E58" s="404"/>
      <c r="F58" s="404"/>
      <c r="G58" s="404"/>
      <c r="H58" s="404"/>
      <c r="I58" s="404"/>
      <c r="J58" s="404"/>
      <c r="K58" s="404"/>
      <c r="L58" s="404"/>
      <c r="M58" s="404"/>
      <c r="N58" s="404"/>
      <c r="O58" s="404"/>
    </row>
    <row r="59" spans="1:15" ht="5.25" customHeight="1">
      <c r="A59" s="4"/>
      <c r="B59" s="15"/>
      <c r="C59" s="4"/>
      <c r="D59" s="4"/>
      <c r="E59" s="4"/>
      <c r="F59" s="4"/>
      <c r="G59" s="4"/>
      <c r="H59" s="4"/>
      <c r="I59" s="14"/>
    </row>
    <row r="60" spans="1:15" ht="42.75" customHeight="1">
      <c r="A60" s="324" t="s">
        <v>62</v>
      </c>
      <c r="B60" s="324"/>
      <c r="C60" s="324"/>
      <c r="D60" s="324" t="s">
        <v>179</v>
      </c>
      <c r="E60" s="324"/>
      <c r="F60" s="324" t="s">
        <v>180</v>
      </c>
      <c r="G60" s="324"/>
      <c r="H60" s="324"/>
      <c r="I60" s="324"/>
      <c r="J60" s="324" t="s">
        <v>183</v>
      </c>
      <c r="K60" s="324"/>
      <c r="L60" s="324"/>
      <c r="M60" s="324"/>
      <c r="N60" s="324" t="s">
        <v>184</v>
      </c>
      <c r="O60" s="324"/>
    </row>
    <row r="61" spans="1:15" ht="33" customHeight="1">
      <c r="A61" s="324"/>
      <c r="B61" s="324"/>
      <c r="C61" s="324"/>
      <c r="D61" s="324"/>
      <c r="E61" s="324"/>
      <c r="F61" s="321" t="s">
        <v>181</v>
      </c>
      <c r="G61" s="321"/>
      <c r="H61" s="324" t="s">
        <v>182</v>
      </c>
      <c r="I61" s="324"/>
      <c r="J61" s="321" t="s">
        <v>181</v>
      </c>
      <c r="K61" s="321"/>
      <c r="L61" s="324" t="s">
        <v>182</v>
      </c>
      <c r="M61" s="324"/>
      <c r="N61" s="324"/>
      <c r="O61" s="324"/>
    </row>
    <row r="62" spans="1:15" ht="12.75" customHeight="1">
      <c r="A62" s="322">
        <v>1</v>
      </c>
      <c r="B62" s="322"/>
      <c r="C62" s="322"/>
      <c r="D62" s="389">
        <v>2</v>
      </c>
      <c r="E62" s="390"/>
      <c r="F62" s="389">
        <v>3</v>
      </c>
      <c r="G62" s="390"/>
      <c r="H62" s="392">
        <v>4</v>
      </c>
      <c r="I62" s="394"/>
      <c r="J62" s="392">
        <v>5</v>
      </c>
      <c r="K62" s="394"/>
      <c r="L62" s="392">
        <v>6</v>
      </c>
      <c r="M62" s="394"/>
      <c r="N62" s="392">
        <v>7</v>
      </c>
      <c r="O62" s="394"/>
    </row>
    <row r="63" spans="1:15" ht="21.95" customHeight="1">
      <c r="A63" s="424" t="s">
        <v>229</v>
      </c>
      <c r="B63" s="424"/>
      <c r="C63" s="424"/>
      <c r="D63" s="405"/>
      <c r="E63" s="406"/>
      <c r="F63" s="405"/>
      <c r="G63" s="406"/>
      <c r="H63" s="405"/>
      <c r="I63" s="406"/>
      <c r="J63" s="405"/>
      <c r="K63" s="406"/>
      <c r="L63" s="405"/>
      <c r="M63" s="406"/>
      <c r="N63" s="405"/>
      <c r="O63" s="406"/>
    </row>
    <row r="64" spans="1:15" ht="13.5" customHeight="1">
      <c r="A64" s="425" t="s">
        <v>90</v>
      </c>
      <c r="B64" s="425"/>
      <c r="C64" s="425"/>
      <c r="D64" s="405"/>
      <c r="E64" s="406"/>
      <c r="F64" s="405"/>
      <c r="G64" s="406"/>
      <c r="H64" s="405"/>
      <c r="I64" s="406"/>
      <c r="J64" s="405"/>
      <c r="K64" s="406"/>
      <c r="L64" s="405"/>
      <c r="M64" s="406"/>
      <c r="N64" s="405"/>
      <c r="O64" s="406"/>
    </row>
    <row r="65" spans="1:15" ht="21.95" customHeight="1">
      <c r="A65" s="424"/>
      <c r="B65" s="424"/>
      <c r="C65" s="424"/>
      <c r="D65" s="405"/>
      <c r="E65" s="406"/>
      <c r="F65" s="405"/>
      <c r="G65" s="406"/>
      <c r="H65" s="405"/>
      <c r="I65" s="406"/>
      <c r="J65" s="405"/>
      <c r="K65" s="406"/>
      <c r="L65" s="405"/>
      <c r="M65" s="406"/>
      <c r="N65" s="405"/>
      <c r="O65" s="406"/>
    </row>
    <row r="66" spans="1:15" ht="21.95" customHeight="1">
      <c r="A66" s="424" t="s">
        <v>230</v>
      </c>
      <c r="B66" s="424"/>
      <c r="C66" s="424"/>
      <c r="D66" s="405"/>
      <c r="E66" s="406"/>
      <c r="F66" s="405"/>
      <c r="G66" s="406"/>
      <c r="H66" s="405"/>
      <c r="I66" s="406"/>
      <c r="J66" s="405"/>
      <c r="K66" s="406"/>
      <c r="L66" s="405"/>
      <c r="M66" s="406"/>
      <c r="N66" s="405"/>
      <c r="O66" s="406"/>
    </row>
    <row r="67" spans="1:15" ht="13.5" customHeight="1">
      <c r="A67" s="425" t="s">
        <v>275</v>
      </c>
      <c r="B67" s="425"/>
      <c r="C67" s="425"/>
      <c r="D67" s="405"/>
      <c r="E67" s="406"/>
      <c r="F67" s="405"/>
      <c r="G67" s="406"/>
      <c r="H67" s="405"/>
      <c r="I67" s="406"/>
      <c r="J67" s="405"/>
      <c r="K67" s="406"/>
      <c r="L67" s="405"/>
      <c r="M67" s="406"/>
      <c r="N67" s="405"/>
      <c r="O67" s="406"/>
    </row>
    <row r="68" spans="1:15" ht="21.95" customHeight="1">
      <c r="A68" s="424"/>
      <c r="B68" s="424"/>
      <c r="C68" s="424"/>
      <c r="D68" s="405"/>
      <c r="E68" s="406"/>
      <c r="F68" s="405"/>
      <c r="G68" s="406"/>
      <c r="H68" s="405"/>
      <c r="I68" s="406"/>
      <c r="J68" s="405"/>
      <c r="K68" s="406"/>
      <c r="L68" s="405"/>
      <c r="M68" s="406"/>
      <c r="N68" s="405"/>
      <c r="O68" s="406"/>
    </row>
    <row r="69" spans="1:15" ht="21.95" customHeight="1">
      <c r="A69" s="424" t="s">
        <v>231</v>
      </c>
      <c r="B69" s="424"/>
      <c r="C69" s="424"/>
      <c r="D69" s="405"/>
      <c r="E69" s="406"/>
      <c r="F69" s="405"/>
      <c r="G69" s="406"/>
      <c r="H69" s="405"/>
      <c r="I69" s="406"/>
      <c r="J69" s="405"/>
      <c r="K69" s="406"/>
      <c r="L69" s="405"/>
      <c r="M69" s="406"/>
      <c r="N69" s="405"/>
      <c r="O69" s="406"/>
    </row>
    <row r="70" spans="1:15" ht="12.75" customHeight="1">
      <c r="A70" s="425" t="s">
        <v>90</v>
      </c>
      <c r="B70" s="425"/>
      <c r="C70" s="425"/>
      <c r="D70" s="405"/>
      <c r="E70" s="406"/>
      <c r="F70" s="405"/>
      <c r="G70" s="406"/>
      <c r="H70" s="405"/>
      <c r="I70" s="406"/>
      <c r="J70" s="405"/>
      <c r="K70" s="406"/>
      <c r="L70" s="405"/>
      <c r="M70" s="406"/>
      <c r="N70" s="405"/>
      <c r="O70" s="406"/>
    </row>
    <row r="71" spans="1:15" ht="21.95" customHeight="1">
      <c r="A71" s="424"/>
      <c r="B71" s="424"/>
      <c r="C71" s="424"/>
      <c r="D71" s="405"/>
      <c r="E71" s="406"/>
      <c r="F71" s="405"/>
      <c r="G71" s="406"/>
      <c r="H71" s="405"/>
      <c r="I71" s="406"/>
      <c r="J71" s="405"/>
      <c r="K71" s="406"/>
      <c r="L71" s="405"/>
      <c r="M71" s="406"/>
      <c r="N71" s="405"/>
      <c r="O71" s="406"/>
    </row>
    <row r="72" spans="1:15" ht="21.95" customHeight="1">
      <c r="A72" s="424" t="s">
        <v>52</v>
      </c>
      <c r="B72" s="424"/>
      <c r="C72" s="424"/>
      <c r="D72" s="405"/>
      <c r="E72" s="406"/>
      <c r="F72" s="405"/>
      <c r="G72" s="406"/>
      <c r="H72" s="405"/>
      <c r="I72" s="406"/>
      <c r="J72" s="405"/>
      <c r="K72" s="406"/>
      <c r="L72" s="405"/>
      <c r="M72" s="406"/>
      <c r="N72" s="405"/>
      <c r="O72" s="406"/>
    </row>
    <row r="73" spans="1:15">
      <c r="C73" s="25"/>
      <c r="D73" s="25"/>
      <c r="E73" s="25"/>
    </row>
    <row r="74" spans="1:15">
      <c r="C74" s="25"/>
      <c r="D74" s="25"/>
      <c r="E74" s="25"/>
    </row>
    <row r="75" spans="1:15" ht="20.25">
      <c r="A75" s="430"/>
      <c r="B75" s="431"/>
      <c r="C75" s="431"/>
      <c r="D75" s="431"/>
      <c r="E75" s="431"/>
      <c r="F75" s="431"/>
      <c r="G75" s="431"/>
      <c r="H75" s="431"/>
      <c r="I75" s="432"/>
      <c r="J75" s="432"/>
      <c r="K75" s="432"/>
      <c r="L75" s="432"/>
    </row>
    <row r="76" spans="1:15">
      <c r="C76" s="25"/>
      <c r="D76" s="25"/>
      <c r="E76" s="25"/>
    </row>
    <row r="77" spans="1:15">
      <c r="C77" s="25"/>
      <c r="D77" s="25"/>
      <c r="E77" s="25"/>
    </row>
    <row r="78" spans="1:15">
      <c r="C78" s="25"/>
      <c r="D78" s="25"/>
      <c r="E78" s="25"/>
    </row>
    <row r="79" spans="1:15">
      <c r="C79" s="25"/>
      <c r="D79" s="25"/>
      <c r="E79" s="25"/>
    </row>
    <row r="80" spans="1:15">
      <c r="C80" s="25"/>
      <c r="D80" s="25"/>
      <c r="E80" s="25"/>
    </row>
    <row r="81" spans="3:5">
      <c r="C81" s="25"/>
      <c r="D81" s="25"/>
      <c r="E81" s="25"/>
    </row>
    <row r="82" spans="3:5">
      <c r="C82" s="25"/>
      <c r="D82" s="25"/>
      <c r="E82" s="25"/>
    </row>
    <row r="83" spans="3:5">
      <c r="C83" s="25"/>
      <c r="D83" s="25"/>
      <c r="E83" s="25"/>
    </row>
    <row r="84" spans="3:5">
      <c r="C84" s="25"/>
      <c r="D84" s="25"/>
      <c r="E84" s="25"/>
    </row>
    <row r="85" spans="3:5">
      <c r="C85" s="25"/>
      <c r="D85" s="25"/>
      <c r="E85" s="25"/>
    </row>
    <row r="86" spans="3:5">
      <c r="C86" s="25"/>
      <c r="D86" s="25"/>
      <c r="E86" s="25"/>
    </row>
  </sheetData>
  <mergeCells count="302">
    <mergeCell ref="B51:C51"/>
    <mergeCell ref="D51:E51"/>
    <mergeCell ref="A49:O49"/>
    <mergeCell ref="F51:G51"/>
    <mergeCell ref="H52:J52"/>
    <mergeCell ref="H61:I61"/>
    <mergeCell ref="J63:K63"/>
    <mergeCell ref="K54:L54"/>
    <mergeCell ref="M54:O54"/>
    <mergeCell ref="H63:I63"/>
    <mergeCell ref="M56:O56"/>
    <mergeCell ref="D62:E62"/>
    <mergeCell ref="J61:K61"/>
    <mergeCell ref="J62:K62"/>
    <mergeCell ref="L62:M62"/>
    <mergeCell ref="N62:O62"/>
    <mergeCell ref="L61:M61"/>
    <mergeCell ref="N63:O63"/>
    <mergeCell ref="L63:M63"/>
    <mergeCell ref="H62:I62"/>
    <mergeCell ref="B52:C52"/>
    <mergeCell ref="B53:C53"/>
    <mergeCell ref="F52:G52"/>
    <mergeCell ref="D53:E53"/>
    <mergeCell ref="A75:L75"/>
    <mergeCell ref="A7:O7"/>
    <mergeCell ref="A9:O9"/>
    <mergeCell ref="B11:C11"/>
    <mergeCell ref="D11:E11"/>
    <mergeCell ref="F11:G11"/>
    <mergeCell ref="F12:G12"/>
    <mergeCell ref="B12:C12"/>
    <mergeCell ref="H11:I11"/>
    <mergeCell ref="N11:O11"/>
    <mergeCell ref="D12:E12"/>
    <mergeCell ref="A63:C63"/>
    <mergeCell ref="A62:C62"/>
    <mergeCell ref="F62:G62"/>
    <mergeCell ref="A40:C41"/>
    <mergeCell ref="M36:O36"/>
    <mergeCell ref="M37:O37"/>
    <mergeCell ref="H51:J51"/>
    <mergeCell ref="K51:L51"/>
    <mergeCell ref="A64:C64"/>
    <mergeCell ref="F63:G63"/>
    <mergeCell ref="N70:O70"/>
    <mergeCell ref="K56:L56"/>
    <mergeCell ref="L64:M64"/>
    <mergeCell ref="N1:O1"/>
    <mergeCell ref="N2:O2"/>
    <mergeCell ref="A3:O3"/>
    <mergeCell ref="A4:O4"/>
    <mergeCell ref="A5:O5"/>
    <mergeCell ref="A6:O6"/>
    <mergeCell ref="J11:K11"/>
    <mergeCell ref="L11:M11"/>
    <mergeCell ref="J12:K12"/>
    <mergeCell ref="L12:M12"/>
    <mergeCell ref="N12:O12"/>
    <mergeCell ref="N65:O65"/>
    <mergeCell ref="J66:K66"/>
    <mergeCell ref="J68:K68"/>
    <mergeCell ref="N68:O68"/>
    <mergeCell ref="D64:E64"/>
    <mergeCell ref="F64:G64"/>
    <mergeCell ref="A67:C67"/>
    <mergeCell ref="H64:I64"/>
    <mergeCell ref="N67:O67"/>
    <mergeCell ref="H66:I66"/>
    <mergeCell ref="L67:M67"/>
    <mergeCell ref="L66:M66"/>
    <mergeCell ref="J67:K67"/>
    <mergeCell ref="N66:O66"/>
    <mergeCell ref="H67:I67"/>
    <mergeCell ref="H65:I65"/>
    <mergeCell ref="J64:K64"/>
    <mergeCell ref="L65:M65"/>
    <mergeCell ref="J65:K65"/>
    <mergeCell ref="D63:E63"/>
    <mergeCell ref="F67:G67"/>
    <mergeCell ref="D66:E66"/>
    <mergeCell ref="L68:M68"/>
    <mergeCell ref="L70:M70"/>
    <mergeCell ref="L69:M69"/>
    <mergeCell ref="N69:O69"/>
    <mergeCell ref="A72:C72"/>
    <mergeCell ref="D65:E65"/>
    <mergeCell ref="F65:G65"/>
    <mergeCell ref="A70:C70"/>
    <mergeCell ref="D68:E68"/>
    <mergeCell ref="F68:G68"/>
    <mergeCell ref="A69:C69"/>
    <mergeCell ref="A68:C68"/>
    <mergeCell ref="A65:C65"/>
    <mergeCell ref="A66:C66"/>
    <mergeCell ref="F66:G66"/>
    <mergeCell ref="D67:E67"/>
    <mergeCell ref="A71:C71"/>
    <mergeCell ref="F69:G69"/>
    <mergeCell ref="N71:O71"/>
    <mergeCell ref="D72:E72"/>
    <mergeCell ref="N64:O64"/>
    <mergeCell ref="F72:G72"/>
    <mergeCell ref="H72:I72"/>
    <mergeCell ref="J72:K72"/>
    <mergeCell ref="L72:M72"/>
    <mergeCell ref="H68:I68"/>
    <mergeCell ref="D70:E70"/>
    <mergeCell ref="F70:G70"/>
    <mergeCell ref="H70:I70"/>
    <mergeCell ref="H69:I69"/>
    <mergeCell ref="J69:K69"/>
    <mergeCell ref="J70:K70"/>
    <mergeCell ref="D69:E69"/>
    <mergeCell ref="D13:E13"/>
    <mergeCell ref="D14:E14"/>
    <mergeCell ref="D15:E15"/>
    <mergeCell ref="D16:E16"/>
    <mergeCell ref="N72:O72"/>
    <mergeCell ref="D71:E71"/>
    <mergeCell ref="F71:G71"/>
    <mergeCell ref="H71:I71"/>
    <mergeCell ref="J71:K71"/>
    <mergeCell ref="L71:M71"/>
    <mergeCell ref="D18:E18"/>
    <mergeCell ref="D19:E19"/>
    <mergeCell ref="D17:E17"/>
    <mergeCell ref="D24:E24"/>
    <mergeCell ref="D20:E20"/>
    <mergeCell ref="D21:E21"/>
    <mergeCell ref="D22:E22"/>
    <mergeCell ref="D23:E23"/>
    <mergeCell ref="F53:G53"/>
    <mergeCell ref="K53:L53"/>
    <mergeCell ref="D60:E61"/>
    <mergeCell ref="D54:E54"/>
    <mergeCell ref="D55:E55"/>
    <mergeCell ref="F55:G55"/>
    <mergeCell ref="A47:C47"/>
    <mergeCell ref="A42:C42"/>
    <mergeCell ref="D28:E28"/>
    <mergeCell ref="B32:C32"/>
    <mergeCell ref="D32:E32"/>
    <mergeCell ref="A45:C45"/>
    <mergeCell ref="A46:C46"/>
    <mergeCell ref="A43:C43"/>
    <mergeCell ref="A44:C44"/>
    <mergeCell ref="A34:O34"/>
    <mergeCell ref="J28:K28"/>
    <mergeCell ref="L28:M28"/>
    <mergeCell ref="N28:O28"/>
    <mergeCell ref="N29:O29"/>
    <mergeCell ref="H29:I29"/>
    <mergeCell ref="J29:K29"/>
    <mergeCell ref="N30:O30"/>
    <mergeCell ref="N31:O31"/>
    <mergeCell ref="N32:O32"/>
    <mergeCell ref="G40:I40"/>
    <mergeCell ref="J40:L40"/>
    <mergeCell ref="M40:O40"/>
    <mergeCell ref="D30:E30"/>
    <mergeCell ref="D31:E31"/>
    <mergeCell ref="D52:E52"/>
    <mergeCell ref="D40:F40"/>
    <mergeCell ref="F32:G32"/>
    <mergeCell ref="F30:G30"/>
    <mergeCell ref="F31:G31"/>
    <mergeCell ref="H32:I32"/>
    <mergeCell ref="J30:K30"/>
    <mergeCell ref="J31:K31"/>
    <mergeCell ref="H30:I30"/>
    <mergeCell ref="B31:C31"/>
    <mergeCell ref="L32:M32"/>
    <mergeCell ref="J32:K32"/>
    <mergeCell ref="M53:O53"/>
    <mergeCell ref="M52:O52"/>
    <mergeCell ref="A60:C61"/>
    <mergeCell ref="F60:I60"/>
    <mergeCell ref="F61:G61"/>
    <mergeCell ref="F54:G54"/>
    <mergeCell ref="H54:J54"/>
    <mergeCell ref="B55:C55"/>
    <mergeCell ref="B54:C54"/>
    <mergeCell ref="H55:J55"/>
    <mergeCell ref="A58:O58"/>
    <mergeCell ref="B56:C56"/>
    <mergeCell ref="K55:L55"/>
    <mergeCell ref="M55:O55"/>
    <mergeCell ref="D56:E56"/>
    <mergeCell ref="F56:G56"/>
    <mergeCell ref="H56:J56"/>
    <mergeCell ref="J60:M60"/>
    <mergeCell ref="N60:O61"/>
    <mergeCell ref="M51:O51"/>
    <mergeCell ref="A38:J38"/>
    <mergeCell ref="F14:G14"/>
    <mergeCell ref="H16:I16"/>
    <mergeCell ref="H12:I12"/>
    <mergeCell ref="F16:G16"/>
    <mergeCell ref="F13:G13"/>
    <mergeCell ref="H13:I13"/>
    <mergeCell ref="H14:I14"/>
    <mergeCell ref="H15:I15"/>
    <mergeCell ref="F15:G15"/>
    <mergeCell ref="N19:O19"/>
    <mergeCell ref="L17:M17"/>
    <mergeCell ref="L18:M18"/>
    <mergeCell ref="L19:M19"/>
    <mergeCell ref="N17:O17"/>
    <mergeCell ref="N18:O18"/>
    <mergeCell ref="J15:K15"/>
    <mergeCell ref="J13:K13"/>
    <mergeCell ref="L13:M13"/>
    <mergeCell ref="L14:M14"/>
    <mergeCell ref="N14:O14"/>
    <mergeCell ref="L15:M15"/>
    <mergeCell ref="N15:O15"/>
    <mergeCell ref="J14:K14"/>
    <mergeCell ref="J19:K19"/>
    <mergeCell ref="L16:M16"/>
    <mergeCell ref="N16:O16"/>
    <mergeCell ref="J17:K17"/>
    <mergeCell ref="J16:K16"/>
    <mergeCell ref="N13:O13"/>
    <mergeCell ref="F20:G20"/>
    <mergeCell ref="F21:G21"/>
    <mergeCell ref="F22:G22"/>
    <mergeCell ref="F23:G23"/>
    <mergeCell ref="F17:G17"/>
    <mergeCell ref="F18:G18"/>
    <mergeCell ref="F19:G19"/>
    <mergeCell ref="J20:K20"/>
    <mergeCell ref="J21:K21"/>
    <mergeCell ref="J22:K22"/>
    <mergeCell ref="J23:K23"/>
    <mergeCell ref="H20:I20"/>
    <mergeCell ref="H21:I21"/>
    <mergeCell ref="H22:I22"/>
    <mergeCell ref="H23:I23"/>
    <mergeCell ref="H18:I18"/>
    <mergeCell ref="H19:I19"/>
    <mergeCell ref="H17:I17"/>
    <mergeCell ref="J18:K18"/>
    <mergeCell ref="N20:O20"/>
    <mergeCell ref="N21:O21"/>
    <mergeCell ref="N22:O22"/>
    <mergeCell ref="N23:O23"/>
    <mergeCell ref="L20:M20"/>
    <mergeCell ref="L21:M21"/>
    <mergeCell ref="L22:M22"/>
    <mergeCell ref="L23:M23"/>
    <mergeCell ref="H27:I27"/>
    <mergeCell ref="J27:K27"/>
    <mergeCell ref="H25:I25"/>
    <mergeCell ref="J25:K25"/>
    <mergeCell ref="H26:I26"/>
    <mergeCell ref="J26:K26"/>
    <mergeCell ref="N24:O24"/>
    <mergeCell ref="L27:M27"/>
    <mergeCell ref="L25:M25"/>
    <mergeCell ref="L26:M26"/>
    <mergeCell ref="L24:M24"/>
    <mergeCell ref="N25:O25"/>
    <mergeCell ref="N26:O26"/>
    <mergeCell ref="N27:O27"/>
    <mergeCell ref="D26:E26"/>
    <mergeCell ref="D27:E27"/>
    <mergeCell ref="F25:G25"/>
    <mergeCell ref="D25:E25"/>
    <mergeCell ref="F26:G26"/>
    <mergeCell ref="D29:E29"/>
    <mergeCell ref="B26:C26"/>
    <mergeCell ref="B28:C28"/>
    <mergeCell ref="B27:C27"/>
    <mergeCell ref="B29:C29"/>
    <mergeCell ref="B25:C25"/>
    <mergeCell ref="B13:C13"/>
    <mergeCell ref="B14:C14"/>
    <mergeCell ref="B15:C15"/>
    <mergeCell ref="B16:C16"/>
    <mergeCell ref="B18:C18"/>
    <mergeCell ref="B30:C30"/>
    <mergeCell ref="B21:C21"/>
    <mergeCell ref="B22:C22"/>
    <mergeCell ref="B23:C23"/>
    <mergeCell ref="B24:C24"/>
    <mergeCell ref="B17:C17"/>
    <mergeCell ref="B19:C19"/>
    <mergeCell ref="B20:C20"/>
    <mergeCell ref="L29:M29"/>
    <mergeCell ref="H28:I28"/>
    <mergeCell ref="J24:K24"/>
    <mergeCell ref="F24:G24"/>
    <mergeCell ref="H24:I24"/>
    <mergeCell ref="F27:G27"/>
    <mergeCell ref="F28:G28"/>
    <mergeCell ref="F29:G29"/>
    <mergeCell ref="H53:J53"/>
    <mergeCell ref="K52:L52"/>
    <mergeCell ref="H31:I31"/>
    <mergeCell ref="L30:M30"/>
    <mergeCell ref="L31:M31"/>
  </mergeCells>
  <phoneticPr fontId="3" type="noConversion"/>
  <pageMargins left="0.19685039370078741" right="0" top="0" bottom="0" header="0.31496062992125984" footer="0.15748031496062992"/>
  <pageSetup paperSize="9" scale="62" orientation="landscape" horizontalDpi="1200" verticalDpi="1200" r:id="rId1"/>
  <headerFooter alignWithMargins="0"/>
  <rowBreaks count="1" manualBreakCount="1">
    <brk id="35" max="14" man="1"/>
  </rowBreaks>
</worksheet>
</file>

<file path=xl/worksheets/sheet9.xml><?xml version="1.0" encoding="utf-8"?>
<worksheet xmlns="http://schemas.openxmlformats.org/spreadsheetml/2006/main" xmlns:r="http://schemas.openxmlformats.org/officeDocument/2006/relationships">
  <sheetPr>
    <tabColor indexed="43"/>
  </sheetPr>
  <dimension ref="A1:AF97"/>
  <sheetViews>
    <sheetView view="pageBreakPreview" topLeftCell="A3" zoomScaleNormal="75" workbookViewId="0">
      <selection activeCell="Q81" sqref="Q81:S81"/>
    </sheetView>
  </sheetViews>
  <sheetFormatPr defaultRowHeight="18.75" outlineLevelRow="1"/>
  <cols>
    <col min="1" max="1" width="3.28515625" style="1" customWidth="1"/>
    <col min="2" max="2" width="4.42578125" style="1" customWidth="1"/>
    <col min="3" max="3" width="19" style="1" customWidth="1"/>
    <col min="4" max="4" width="8.5703125" style="1" customWidth="1"/>
    <col min="5" max="5" width="5.7109375" style="1" customWidth="1"/>
    <col min="6" max="6" width="9" style="1" customWidth="1"/>
    <col min="7" max="7" width="7.7109375" style="1" customWidth="1"/>
    <col min="8" max="8" width="10.140625" style="1" customWidth="1"/>
    <col min="9" max="9" width="6.140625" style="1" customWidth="1"/>
    <col min="10" max="10" width="5.85546875" style="1" customWidth="1"/>
    <col min="11" max="11" width="7.85546875" style="1" customWidth="1"/>
    <col min="12" max="12" width="5.140625" style="1" customWidth="1"/>
    <col min="13" max="13" width="5.42578125" style="1" customWidth="1"/>
    <col min="14" max="14" width="4.140625" style="1" customWidth="1"/>
    <col min="15" max="15" width="6.7109375" style="1" customWidth="1"/>
    <col min="16" max="16" width="4" style="1" customWidth="1"/>
    <col min="17" max="17" width="5.140625" style="1" customWidth="1"/>
    <col min="18" max="18" width="5.28515625" style="1" customWidth="1"/>
    <col min="19" max="19" width="5.5703125" style="1" customWidth="1"/>
    <col min="20" max="20" width="5.7109375" style="1" customWidth="1"/>
    <col min="21" max="21" width="5.42578125" style="1" customWidth="1"/>
    <col min="22" max="22" width="4.85546875" style="1" customWidth="1"/>
    <col min="23" max="23" width="5.28515625" style="1" customWidth="1"/>
    <col min="24" max="25" width="5.5703125" style="1" customWidth="1"/>
    <col min="26" max="26" width="4.5703125" style="1" customWidth="1"/>
    <col min="27" max="27" width="4.85546875" style="1" customWidth="1"/>
    <col min="28" max="28" width="4.5703125" style="1" customWidth="1"/>
    <col min="29" max="29" width="8.5703125" style="1" customWidth="1"/>
    <col min="30" max="30" width="8.28515625" style="1" customWidth="1"/>
    <col min="31" max="31" width="9.28515625" style="1" customWidth="1"/>
    <col min="32" max="32" width="9.140625" style="1" customWidth="1"/>
    <col min="33" max="35" width="9.140625" style="1"/>
    <col min="36" max="36" width="29.42578125" style="1" customWidth="1"/>
    <col min="37" max="16384" width="9.140625" style="1"/>
  </cols>
  <sheetData>
    <row r="1" spans="1:32" ht="18.75" hidden="1" customHeight="1" outlineLevel="1">
      <c r="A1" s="21"/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R1" s="24"/>
      <c r="S1" s="24"/>
      <c r="T1" s="24"/>
      <c r="U1" s="24"/>
      <c r="V1" s="24"/>
      <c r="AD1" s="426" t="s">
        <v>177</v>
      </c>
      <c r="AE1" s="426"/>
      <c r="AF1" s="426"/>
    </row>
    <row r="2" spans="1:32" ht="18.75" hidden="1" customHeight="1" outlineLevel="1">
      <c r="A2" s="21"/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R2" s="24"/>
      <c r="S2" s="24"/>
      <c r="T2" s="24"/>
      <c r="U2" s="24"/>
      <c r="V2" s="24"/>
      <c r="AD2" s="426"/>
      <c r="AE2" s="426"/>
      <c r="AF2" s="426"/>
    </row>
    <row r="3" spans="1:32" ht="20.25" customHeight="1" collapsed="1">
      <c r="A3" s="16"/>
      <c r="B3" s="16"/>
      <c r="C3" s="119" t="s">
        <v>292</v>
      </c>
      <c r="D3" s="120"/>
      <c r="E3" s="120"/>
      <c r="F3" s="120"/>
      <c r="G3" s="120"/>
      <c r="H3" s="120"/>
      <c r="I3" s="120"/>
      <c r="J3" s="120"/>
      <c r="K3" s="120"/>
      <c r="L3" s="120"/>
      <c r="M3" s="120"/>
      <c r="N3" s="120"/>
      <c r="O3" s="120"/>
      <c r="P3" s="120"/>
      <c r="Q3" s="120"/>
      <c r="R3" s="120"/>
      <c r="S3" s="120"/>
      <c r="T3" s="120"/>
      <c r="U3" s="120"/>
      <c r="V3" s="120"/>
      <c r="W3" s="120"/>
      <c r="X3" s="120"/>
      <c r="Y3" s="120"/>
      <c r="Z3" s="120"/>
      <c r="AA3" s="120"/>
      <c r="AB3" s="120"/>
      <c r="AC3" s="120"/>
      <c r="AD3" s="120"/>
      <c r="AE3" s="120"/>
      <c r="AF3" s="120"/>
    </row>
    <row r="4" spans="1:32" ht="9" customHeight="1">
      <c r="A4" s="121"/>
      <c r="B4" s="121"/>
      <c r="C4" s="121"/>
      <c r="D4" s="121"/>
      <c r="E4" s="121"/>
      <c r="F4" s="121"/>
      <c r="G4" s="121"/>
      <c r="H4" s="121"/>
      <c r="I4" s="121"/>
      <c r="J4" s="121"/>
      <c r="K4" s="121"/>
      <c r="L4" s="121"/>
      <c r="M4" s="121"/>
      <c r="N4" s="121"/>
      <c r="O4" s="121"/>
      <c r="P4" s="121"/>
      <c r="Q4" s="121"/>
      <c r="R4" s="121"/>
      <c r="S4" s="121"/>
      <c r="T4" s="121"/>
      <c r="U4" s="121"/>
      <c r="V4" s="121"/>
      <c r="W4" s="121"/>
      <c r="X4" s="121"/>
      <c r="Y4" s="121"/>
      <c r="Z4" s="121"/>
      <c r="AA4" s="121"/>
      <c r="AB4" s="121"/>
      <c r="AC4" s="121"/>
      <c r="AD4" s="121"/>
      <c r="AE4" s="121"/>
      <c r="AF4" s="121"/>
    </row>
    <row r="5" spans="1:32" ht="18" customHeight="1">
      <c r="A5" s="531" t="s">
        <v>48</v>
      </c>
      <c r="B5" s="491" t="s">
        <v>143</v>
      </c>
      <c r="C5" s="493"/>
      <c r="D5" s="434" t="s">
        <v>144</v>
      </c>
      <c r="E5" s="435"/>
      <c r="F5" s="435"/>
      <c r="G5" s="413" t="s">
        <v>259</v>
      </c>
      <c r="H5" s="413"/>
      <c r="I5" s="413"/>
      <c r="J5" s="413"/>
      <c r="K5" s="413"/>
      <c r="L5" s="413"/>
      <c r="M5" s="413"/>
      <c r="N5" s="434" t="s">
        <v>145</v>
      </c>
      <c r="O5" s="435"/>
      <c r="P5" s="435"/>
      <c r="Q5" s="353"/>
      <c r="R5" s="536" t="s">
        <v>222</v>
      </c>
      <c r="S5" s="537"/>
      <c r="T5" s="537"/>
      <c r="U5" s="537"/>
      <c r="V5" s="537"/>
      <c r="W5" s="537"/>
      <c r="X5" s="537"/>
      <c r="Y5" s="537"/>
      <c r="Z5" s="537"/>
      <c r="AA5" s="537"/>
      <c r="AB5" s="537"/>
      <c r="AC5" s="537"/>
      <c r="AD5" s="537"/>
      <c r="AE5" s="537"/>
      <c r="AF5" s="538"/>
    </row>
    <row r="6" spans="1:32" ht="53.25" customHeight="1">
      <c r="A6" s="532"/>
      <c r="B6" s="497"/>
      <c r="C6" s="499"/>
      <c r="D6" s="436"/>
      <c r="E6" s="437"/>
      <c r="F6" s="437"/>
      <c r="G6" s="413"/>
      <c r="H6" s="413"/>
      <c r="I6" s="413"/>
      <c r="J6" s="413"/>
      <c r="K6" s="413"/>
      <c r="L6" s="413"/>
      <c r="M6" s="413"/>
      <c r="N6" s="436"/>
      <c r="O6" s="437"/>
      <c r="P6" s="437"/>
      <c r="Q6" s="354"/>
      <c r="R6" s="420" t="s">
        <v>146</v>
      </c>
      <c r="S6" s="421"/>
      <c r="T6" s="422"/>
      <c r="U6" s="420" t="s">
        <v>147</v>
      </c>
      <c r="V6" s="421"/>
      <c r="W6" s="422"/>
      <c r="X6" s="420" t="s">
        <v>37</v>
      </c>
      <c r="Y6" s="421"/>
      <c r="Z6" s="422"/>
      <c r="AA6" s="536" t="s">
        <v>148</v>
      </c>
      <c r="AB6" s="537"/>
      <c r="AC6" s="538"/>
      <c r="AD6" s="536" t="s">
        <v>149</v>
      </c>
      <c r="AE6" s="537"/>
      <c r="AF6" s="538"/>
    </row>
    <row r="7" spans="1:32" ht="12.75" customHeight="1">
      <c r="A7" s="258">
        <v>1</v>
      </c>
      <c r="B7" s="545">
        <v>2</v>
      </c>
      <c r="C7" s="546"/>
      <c r="D7" s="533">
        <v>3</v>
      </c>
      <c r="E7" s="534"/>
      <c r="F7" s="534"/>
      <c r="G7" s="547">
        <v>4</v>
      </c>
      <c r="H7" s="547"/>
      <c r="I7" s="547"/>
      <c r="J7" s="547"/>
      <c r="K7" s="547"/>
      <c r="L7" s="547"/>
      <c r="M7" s="547"/>
      <c r="N7" s="533">
        <v>5</v>
      </c>
      <c r="O7" s="534"/>
      <c r="P7" s="534"/>
      <c r="Q7" s="535"/>
      <c r="R7" s="539">
        <v>6</v>
      </c>
      <c r="S7" s="540"/>
      <c r="T7" s="541"/>
      <c r="U7" s="539">
        <v>7</v>
      </c>
      <c r="V7" s="540"/>
      <c r="W7" s="541"/>
      <c r="X7" s="542">
        <v>8</v>
      </c>
      <c r="Y7" s="543"/>
      <c r="Z7" s="544"/>
      <c r="AA7" s="542">
        <v>9</v>
      </c>
      <c r="AB7" s="543"/>
      <c r="AC7" s="544"/>
      <c r="AD7" s="542">
        <v>10</v>
      </c>
      <c r="AE7" s="543"/>
      <c r="AF7" s="544"/>
    </row>
    <row r="8" spans="1:32" ht="15" customHeight="1">
      <c r="A8" s="71"/>
      <c r="B8" s="519"/>
      <c r="C8" s="520"/>
      <c r="D8" s="521"/>
      <c r="E8" s="522"/>
      <c r="F8" s="522"/>
      <c r="G8" s="486"/>
      <c r="H8" s="486"/>
      <c r="I8" s="486"/>
      <c r="J8" s="486"/>
      <c r="K8" s="486"/>
      <c r="L8" s="486"/>
      <c r="M8" s="486"/>
      <c r="N8" s="452">
        <f>SUM(R8,U8,X8,AA8,AD8)</f>
        <v>0</v>
      </c>
      <c r="O8" s="462"/>
      <c r="P8" s="462"/>
      <c r="Q8" s="453"/>
      <c r="R8" s="454"/>
      <c r="S8" s="464"/>
      <c r="T8" s="455"/>
      <c r="U8" s="454"/>
      <c r="V8" s="464"/>
      <c r="W8" s="455"/>
      <c r="X8" s="454"/>
      <c r="Y8" s="464"/>
      <c r="Z8" s="455"/>
      <c r="AA8" s="454"/>
      <c r="AB8" s="464"/>
      <c r="AC8" s="455"/>
      <c r="AD8" s="454"/>
      <c r="AE8" s="464"/>
      <c r="AF8" s="455"/>
    </row>
    <row r="9" spans="1:32" ht="15" customHeight="1">
      <c r="A9" s="71"/>
      <c r="B9" s="519"/>
      <c r="C9" s="520"/>
      <c r="D9" s="521"/>
      <c r="E9" s="522"/>
      <c r="F9" s="522"/>
      <c r="G9" s="486"/>
      <c r="H9" s="486"/>
      <c r="I9" s="486"/>
      <c r="J9" s="486"/>
      <c r="K9" s="486"/>
      <c r="L9" s="486"/>
      <c r="M9" s="486"/>
      <c r="N9" s="452">
        <f>SUM(R9,U9,X9,AA9,AD9)</f>
        <v>0</v>
      </c>
      <c r="O9" s="462"/>
      <c r="P9" s="462"/>
      <c r="Q9" s="453"/>
      <c r="R9" s="454"/>
      <c r="S9" s="464"/>
      <c r="T9" s="455"/>
      <c r="U9" s="454"/>
      <c r="V9" s="464"/>
      <c r="W9" s="455"/>
      <c r="X9" s="454"/>
      <c r="Y9" s="464"/>
      <c r="Z9" s="455"/>
      <c r="AA9" s="454"/>
      <c r="AB9" s="464"/>
      <c r="AC9" s="455"/>
      <c r="AD9" s="454"/>
      <c r="AE9" s="464"/>
      <c r="AF9" s="455"/>
    </row>
    <row r="10" spans="1:32" ht="15" customHeight="1">
      <c r="A10" s="71"/>
      <c r="B10" s="519"/>
      <c r="C10" s="520"/>
      <c r="D10" s="521"/>
      <c r="E10" s="522"/>
      <c r="F10" s="522"/>
      <c r="G10" s="486"/>
      <c r="H10" s="486"/>
      <c r="I10" s="486"/>
      <c r="J10" s="486"/>
      <c r="K10" s="486"/>
      <c r="L10" s="486"/>
      <c r="M10" s="486"/>
      <c r="N10" s="452">
        <f>SUM(R10,U10,X10,AA10,AD10)</f>
        <v>0</v>
      </c>
      <c r="O10" s="462"/>
      <c r="P10" s="462"/>
      <c r="Q10" s="453"/>
      <c r="R10" s="454"/>
      <c r="S10" s="464"/>
      <c r="T10" s="455"/>
      <c r="U10" s="454"/>
      <c r="V10" s="464"/>
      <c r="W10" s="455"/>
      <c r="X10" s="454"/>
      <c r="Y10" s="464"/>
      <c r="Z10" s="455"/>
      <c r="AA10" s="454"/>
      <c r="AB10" s="464"/>
      <c r="AC10" s="455"/>
      <c r="AD10" s="454"/>
      <c r="AE10" s="464"/>
      <c r="AF10" s="455"/>
    </row>
    <row r="11" spans="1:32" ht="15" customHeight="1">
      <c r="A11" s="71"/>
      <c r="B11" s="519"/>
      <c r="C11" s="520"/>
      <c r="D11" s="521"/>
      <c r="E11" s="522"/>
      <c r="F11" s="522"/>
      <c r="G11" s="486"/>
      <c r="H11" s="486"/>
      <c r="I11" s="486"/>
      <c r="J11" s="486"/>
      <c r="K11" s="486"/>
      <c r="L11" s="486"/>
      <c r="M11" s="486"/>
      <c r="N11" s="452">
        <f>SUM(R11,U11,X11,AA11,AD11)</f>
        <v>0</v>
      </c>
      <c r="O11" s="462"/>
      <c r="P11" s="462"/>
      <c r="Q11" s="453"/>
      <c r="R11" s="454"/>
      <c r="S11" s="464"/>
      <c r="T11" s="455"/>
      <c r="U11" s="454"/>
      <c r="V11" s="464"/>
      <c r="W11" s="455"/>
      <c r="X11" s="454"/>
      <c r="Y11" s="464"/>
      <c r="Z11" s="455"/>
      <c r="AA11" s="454"/>
      <c r="AB11" s="464"/>
      <c r="AC11" s="455"/>
      <c r="AD11" s="454"/>
      <c r="AE11" s="464"/>
      <c r="AF11" s="455"/>
    </row>
    <row r="12" spans="1:32" ht="15" customHeight="1">
      <c r="A12" s="71"/>
      <c r="B12" s="519"/>
      <c r="C12" s="520"/>
      <c r="D12" s="521"/>
      <c r="E12" s="522"/>
      <c r="F12" s="522"/>
      <c r="G12" s="486"/>
      <c r="H12" s="486"/>
      <c r="I12" s="486"/>
      <c r="J12" s="486"/>
      <c r="K12" s="486"/>
      <c r="L12" s="486"/>
      <c r="M12" s="486"/>
      <c r="N12" s="452">
        <f>SUM(R12,U12,X12,AA12,AD12)</f>
        <v>0</v>
      </c>
      <c r="O12" s="462"/>
      <c r="P12" s="462"/>
      <c r="Q12" s="453"/>
      <c r="R12" s="454"/>
      <c r="S12" s="464"/>
      <c r="T12" s="455"/>
      <c r="U12" s="454"/>
      <c r="V12" s="464"/>
      <c r="W12" s="455"/>
      <c r="X12" s="454"/>
      <c r="Y12" s="464"/>
      <c r="Z12" s="455"/>
      <c r="AA12" s="454"/>
      <c r="AB12" s="464"/>
      <c r="AC12" s="455"/>
      <c r="AD12" s="454"/>
      <c r="AE12" s="464"/>
      <c r="AF12" s="455"/>
    </row>
    <row r="13" spans="1:32" ht="20.25" customHeight="1">
      <c r="A13" s="527" t="s">
        <v>52</v>
      </c>
      <c r="B13" s="528"/>
      <c r="C13" s="528"/>
      <c r="D13" s="528"/>
      <c r="E13" s="528"/>
      <c r="F13" s="528"/>
      <c r="G13" s="528"/>
      <c r="H13" s="528"/>
      <c r="I13" s="528"/>
      <c r="J13" s="528"/>
      <c r="K13" s="528"/>
      <c r="L13" s="528"/>
      <c r="M13" s="529"/>
      <c r="N13" s="452">
        <f>SUM(N8:Q12)</f>
        <v>0</v>
      </c>
      <c r="O13" s="462"/>
      <c r="P13" s="462"/>
      <c r="Q13" s="453"/>
      <c r="R13" s="452">
        <f>SUM(R8:T12)</f>
        <v>0</v>
      </c>
      <c r="S13" s="462"/>
      <c r="T13" s="453"/>
      <c r="U13" s="452">
        <f>SUM(U8:W12)</f>
        <v>0</v>
      </c>
      <c r="V13" s="462"/>
      <c r="W13" s="453"/>
      <c r="X13" s="452">
        <f>SUM(X8:Z12)</f>
        <v>0</v>
      </c>
      <c r="Y13" s="462"/>
      <c r="Z13" s="453"/>
      <c r="AA13" s="452">
        <f>SUM(AA8:AC12)</f>
        <v>0</v>
      </c>
      <c r="AB13" s="462"/>
      <c r="AC13" s="453"/>
      <c r="AD13" s="452">
        <f>SUM(AD8:AF12)</f>
        <v>0</v>
      </c>
      <c r="AE13" s="462"/>
      <c r="AF13" s="453"/>
    </row>
    <row r="14" spans="1:32" ht="7.5" customHeight="1">
      <c r="A14" s="122"/>
      <c r="B14" s="122"/>
      <c r="C14" s="122"/>
      <c r="D14" s="122"/>
      <c r="E14" s="122"/>
      <c r="F14" s="122"/>
      <c r="G14" s="122"/>
      <c r="H14" s="122"/>
      <c r="I14" s="122"/>
      <c r="J14" s="122"/>
      <c r="K14" s="122"/>
      <c r="L14" s="122"/>
      <c r="M14" s="122"/>
      <c r="N14" s="123"/>
      <c r="O14" s="123"/>
      <c r="P14" s="123"/>
      <c r="Q14" s="123"/>
      <c r="R14" s="123"/>
      <c r="S14" s="123"/>
      <c r="T14" s="123"/>
      <c r="U14" s="123"/>
      <c r="V14" s="123"/>
      <c r="W14" s="123"/>
      <c r="X14" s="123"/>
      <c r="Y14" s="123"/>
      <c r="Z14" s="123"/>
      <c r="AA14" s="123"/>
      <c r="AB14" s="123"/>
      <c r="AC14" s="123"/>
      <c r="AD14" s="123"/>
      <c r="AE14" s="124"/>
      <c r="AF14" s="124"/>
    </row>
    <row r="15" spans="1:32" s="32" customFormat="1" ht="16.5" customHeight="1">
      <c r="A15" s="119"/>
      <c r="B15" s="119"/>
      <c r="C15" s="119" t="s">
        <v>293</v>
      </c>
      <c r="D15" s="119"/>
      <c r="E15" s="119"/>
      <c r="F15" s="119"/>
      <c r="G15" s="119"/>
      <c r="H15" s="119"/>
      <c r="I15" s="119"/>
      <c r="J15" s="119"/>
      <c r="K15" s="119"/>
      <c r="L15" s="119"/>
      <c r="M15" s="119"/>
      <c r="N15" s="119"/>
      <c r="O15" s="119"/>
      <c r="P15" s="119"/>
      <c r="Q15" s="119"/>
      <c r="R15" s="119"/>
      <c r="S15" s="119"/>
      <c r="T15" s="119"/>
      <c r="U15" s="119"/>
      <c r="V15" s="119"/>
      <c r="W15" s="119"/>
      <c r="X15" s="119"/>
      <c r="Y15" s="119"/>
      <c r="Z15" s="119"/>
      <c r="AA15" s="119"/>
      <c r="AB15" s="119"/>
      <c r="AC15" s="119"/>
      <c r="AD15" s="119"/>
      <c r="AE15" s="119"/>
      <c r="AF15" s="119"/>
    </row>
    <row r="16" spans="1:32" s="32" customFormat="1" ht="8.25" customHeight="1">
      <c r="A16" s="119"/>
      <c r="B16" s="119"/>
      <c r="C16" s="119"/>
      <c r="D16" s="119"/>
      <c r="E16" s="119"/>
      <c r="F16" s="119"/>
      <c r="G16" s="119"/>
      <c r="H16" s="119"/>
      <c r="I16" s="119"/>
      <c r="J16" s="119"/>
      <c r="K16" s="119"/>
      <c r="L16" s="119"/>
      <c r="M16" s="119"/>
      <c r="N16" s="119"/>
      <c r="O16" s="119"/>
      <c r="P16" s="119"/>
      <c r="Q16" s="119"/>
      <c r="R16" s="119"/>
      <c r="S16" s="119"/>
      <c r="T16" s="119"/>
      <c r="U16" s="119"/>
      <c r="V16" s="119"/>
      <c r="W16" s="119"/>
      <c r="X16" s="119"/>
      <c r="Y16" s="119"/>
      <c r="Z16" s="119"/>
      <c r="AA16" s="119"/>
      <c r="AB16" s="119"/>
      <c r="AC16" s="119"/>
      <c r="AD16" s="119"/>
      <c r="AE16" s="119"/>
      <c r="AF16" s="119"/>
    </row>
    <row r="17" spans="1:32" ht="17.25" customHeight="1">
      <c r="A17" s="370" t="s">
        <v>48</v>
      </c>
      <c r="B17" s="491" t="s">
        <v>150</v>
      </c>
      <c r="C17" s="493"/>
      <c r="D17" s="413" t="s">
        <v>143</v>
      </c>
      <c r="E17" s="413"/>
      <c r="F17" s="413"/>
      <c r="G17" s="413"/>
      <c r="H17" s="413" t="s">
        <v>259</v>
      </c>
      <c r="I17" s="413"/>
      <c r="J17" s="413"/>
      <c r="K17" s="413"/>
      <c r="L17" s="413"/>
      <c r="M17" s="413"/>
      <c r="N17" s="413"/>
      <c r="O17" s="413"/>
      <c r="P17" s="413"/>
      <c r="Q17" s="413"/>
      <c r="R17" s="413" t="s">
        <v>151</v>
      </c>
      <c r="S17" s="413"/>
      <c r="T17" s="413"/>
      <c r="U17" s="413"/>
      <c r="V17" s="413"/>
      <c r="W17" s="530" t="s">
        <v>152</v>
      </c>
      <c r="X17" s="530"/>
      <c r="Y17" s="530"/>
      <c r="Z17" s="530"/>
      <c r="AA17" s="530"/>
      <c r="AB17" s="530"/>
      <c r="AC17" s="530"/>
      <c r="AD17" s="530"/>
      <c r="AE17" s="530"/>
      <c r="AF17" s="530"/>
    </row>
    <row r="18" spans="1:32" ht="20.25" customHeight="1">
      <c r="A18" s="370"/>
      <c r="B18" s="494"/>
      <c r="C18" s="496"/>
      <c r="D18" s="413"/>
      <c r="E18" s="413"/>
      <c r="F18" s="413"/>
      <c r="G18" s="413"/>
      <c r="H18" s="413"/>
      <c r="I18" s="413"/>
      <c r="J18" s="413"/>
      <c r="K18" s="413"/>
      <c r="L18" s="413"/>
      <c r="M18" s="413"/>
      <c r="N18" s="413"/>
      <c r="O18" s="413"/>
      <c r="P18" s="413"/>
      <c r="Q18" s="413"/>
      <c r="R18" s="413"/>
      <c r="S18" s="413"/>
      <c r="T18" s="413"/>
      <c r="U18" s="413"/>
      <c r="V18" s="413"/>
      <c r="W18" s="434" t="s">
        <v>227</v>
      </c>
      <c r="X18" s="353"/>
      <c r="Y18" s="434" t="s">
        <v>181</v>
      </c>
      <c r="Z18" s="353"/>
      <c r="AA18" s="434" t="s">
        <v>182</v>
      </c>
      <c r="AB18" s="353"/>
      <c r="AC18" s="434" t="s">
        <v>205</v>
      </c>
      <c r="AD18" s="353"/>
      <c r="AE18" s="434" t="s">
        <v>206</v>
      </c>
      <c r="AF18" s="353"/>
    </row>
    <row r="19" spans="1:32" ht="9" customHeight="1">
      <c r="A19" s="370"/>
      <c r="B19" s="497"/>
      <c r="C19" s="499"/>
      <c r="D19" s="413"/>
      <c r="E19" s="413"/>
      <c r="F19" s="413"/>
      <c r="G19" s="413"/>
      <c r="H19" s="413"/>
      <c r="I19" s="413"/>
      <c r="J19" s="413"/>
      <c r="K19" s="413"/>
      <c r="L19" s="413"/>
      <c r="M19" s="413"/>
      <c r="N19" s="413"/>
      <c r="O19" s="413"/>
      <c r="P19" s="413"/>
      <c r="Q19" s="413"/>
      <c r="R19" s="413"/>
      <c r="S19" s="413"/>
      <c r="T19" s="413"/>
      <c r="U19" s="413"/>
      <c r="V19" s="413"/>
      <c r="W19" s="436"/>
      <c r="X19" s="354"/>
      <c r="Y19" s="436"/>
      <c r="Z19" s="354"/>
      <c r="AA19" s="436"/>
      <c r="AB19" s="354"/>
      <c r="AC19" s="436"/>
      <c r="AD19" s="354"/>
      <c r="AE19" s="436"/>
      <c r="AF19" s="354"/>
    </row>
    <row r="20" spans="1:32" ht="12" customHeight="1">
      <c r="A20" s="107">
        <v>1</v>
      </c>
      <c r="B20" s="548">
        <v>2</v>
      </c>
      <c r="C20" s="549"/>
      <c r="D20" s="322">
        <v>3</v>
      </c>
      <c r="E20" s="322"/>
      <c r="F20" s="322"/>
      <c r="G20" s="322"/>
      <c r="H20" s="322">
        <v>4</v>
      </c>
      <c r="I20" s="322"/>
      <c r="J20" s="322"/>
      <c r="K20" s="322"/>
      <c r="L20" s="322"/>
      <c r="M20" s="322"/>
      <c r="N20" s="322"/>
      <c r="O20" s="322"/>
      <c r="P20" s="322"/>
      <c r="Q20" s="322"/>
      <c r="R20" s="322">
        <v>5</v>
      </c>
      <c r="S20" s="322"/>
      <c r="T20" s="322"/>
      <c r="U20" s="322"/>
      <c r="V20" s="322"/>
      <c r="W20" s="389">
        <v>6</v>
      </c>
      <c r="X20" s="390"/>
      <c r="Y20" s="392">
        <v>7</v>
      </c>
      <c r="Z20" s="394"/>
      <c r="AA20" s="392">
        <v>8</v>
      </c>
      <c r="AB20" s="394"/>
      <c r="AC20" s="392">
        <v>9</v>
      </c>
      <c r="AD20" s="394"/>
      <c r="AE20" s="387">
        <v>10</v>
      </c>
      <c r="AF20" s="387"/>
    </row>
    <row r="21" spans="1:32" ht="15" customHeight="1">
      <c r="A21" s="63"/>
      <c r="B21" s="523"/>
      <c r="C21" s="524"/>
      <c r="D21" s="486"/>
      <c r="E21" s="486"/>
      <c r="F21" s="486"/>
      <c r="G21" s="486"/>
      <c r="H21" s="526"/>
      <c r="I21" s="526"/>
      <c r="J21" s="526"/>
      <c r="K21" s="526"/>
      <c r="L21" s="526"/>
      <c r="M21" s="526"/>
      <c r="N21" s="526"/>
      <c r="O21" s="526"/>
      <c r="P21" s="526"/>
      <c r="Q21" s="526"/>
      <c r="R21" s="463"/>
      <c r="S21" s="463"/>
      <c r="T21" s="463"/>
      <c r="U21" s="463"/>
      <c r="V21" s="463"/>
      <c r="W21" s="454"/>
      <c r="X21" s="455"/>
      <c r="Y21" s="454"/>
      <c r="Z21" s="455"/>
      <c r="AA21" s="454"/>
      <c r="AB21" s="455"/>
      <c r="AC21" s="452">
        <f t="shared" ref="AC21:AC26" si="0">AA21-Y21</f>
        <v>0</v>
      </c>
      <c r="AD21" s="453"/>
      <c r="AE21" s="448"/>
      <c r="AF21" s="449"/>
    </row>
    <row r="22" spans="1:32" ht="15" customHeight="1">
      <c r="A22" s="63"/>
      <c r="B22" s="523"/>
      <c r="C22" s="524"/>
      <c r="D22" s="486"/>
      <c r="E22" s="486"/>
      <c r="F22" s="486"/>
      <c r="G22" s="486"/>
      <c r="H22" s="526"/>
      <c r="I22" s="526"/>
      <c r="J22" s="526"/>
      <c r="K22" s="526"/>
      <c r="L22" s="526"/>
      <c r="M22" s="526"/>
      <c r="N22" s="526"/>
      <c r="O22" s="526"/>
      <c r="P22" s="526"/>
      <c r="Q22" s="526"/>
      <c r="R22" s="463"/>
      <c r="S22" s="463"/>
      <c r="T22" s="463"/>
      <c r="U22" s="463"/>
      <c r="V22" s="463"/>
      <c r="W22" s="454"/>
      <c r="X22" s="455"/>
      <c r="Y22" s="454"/>
      <c r="Z22" s="455"/>
      <c r="AA22" s="454"/>
      <c r="AB22" s="455"/>
      <c r="AC22" s="452">
        <f t="shared" si="0"/>
        <v>0</v>
      </c>
      <c r="AD22" s="453"/>
      <c r="AE22" s="448"/>
      <c r="AF22" s="449"/>
    </row>
    <row r="23" spans="1:32" ht="15" customHeight="1">
      <c r="A23" s="63"/>
      <c r="B23" s="523"/>
      <c r="C23" s="524"/>
      <c r="D23" s="486"/>
      <c r="E23" s="486"/>
      <c r="F23" s="486"/>
      <c r="G23" s="486"/>
      <c r="H23" s="526"/>
      <c r="I23" s="526"/>
      <c r="J23" s="526"/>
      <c r="K23" s="526"/>
      <c r="L23" s="526"/>
      <c r="M23" s="526"/>
      <c r="N23" s="526"/>
      <c r="O23" s="526"/>
      <c r="P23" s="526"/>
      <c r="Q23" s="526"/>
      <c r="R23" s="463"/>
      <c r="S23" s="463"/>
      <c r="T23" s="463"/>
      <c r="U23" s="463"/>
      <c r="V23" s="463"/>
      <c r="W23" s="454"/>
      <c r="X23" s="455"/>
      <c r="Y23" s="454"/>
      <c r="Z23" s="455"/>
      <c r="AA23" s="454"/>
      <c r="AB23" s="455"/>
      <c r="AC23" s="452">
        <f t="shared" si="0"/>
        <v>0</v>
      </c>
      <c r="AD23" s="453"/>
      <c r="AE23" s="448"/>
      <c r="AF23" s="449"/>
    </row>
    <row r="24" spans="1:32" ht="15" customHeight="1">
      <c r="A24" s="63"/>
      <c r="B24" s="523"/>
      <c r="C24" s="524"/>
      <c r="D24" s="486"/>
      <c r="E24" s="486"/>
      <c r="F24" s="486"/>
      <c r="G24" s="486"/>
      <c r="H24" s="526"/>
      <c r="I24" s="526"/>
      <c r="J24" s="526"/>
      <c r="K24" s="526"/>
      <c r="L24" s="526"/>
      <c r="M24" s="526"/>
      <c r="N24" s="526"/>
      <c r="O24" s="526"/>
      <c r="P24" s="526"/>
      <c r="Q24" s="526"/>
      <c r="R24" s="463"/>
      <c r="S24" s="463"/>
      <c r="T24" s="463"/>
      <c r="U24" s="463"/>
      <c r="V24" s="463"/>
      <c r="W24" s="454"/>
      <c r="X24" s="455"/>
      <c r="Y24" s="454"/>
      <c r="Z24" s="455"/>
      <c r="AA24" s="454"/>
      <c r="AB24" s="455"/>
      <c r="AC24" s="452">
        <f t="shared" si="0"/>
        <v>0</v>
      </c>
      <c r="AD24" s="453"/>
      <c r="AE24" s="448"/>
      <c r="AF24" s="449"/>
    </row>
    <row r="25" spans="1:32" ht="15" customHeight="1">
      <c r="A25" s="63"/>
      <c r="B25" s="523"/>
      <c r="C25" s="524"/>
      <c r="D25" s="486"/>
      <c r="E25" s="486"/>
      <c r="F25" s="486"/>
      <c r="G25" s="486"/>
      <c r="H25" s="526"/>
      <c r="I25" s="526"/>
      <c r="J25" s="526"/>
      <c r="K25" s="526"/>
      <c r="L25" s="526"/>
      <c r="M25" s="526"/>
      <c r="N25" s="526"/>
      <c r="O25" s="526"/>
      <c r="P25" s="526"/>
      <c r="Q25" s="526"/>
      <c r="R25" s="463"/>
      <c r="S25" s="463"/>
      <c r="T25" s="463"/>
      <c r="U25" s="463"/>
      <c r="V25" s="463"/>
      <c r="W25" s="454"/>
      <c r="X25" s="455"/>
      <c r="Y25" s="454"/>
      <c r="Z25" s="455"/>
      <c r="AA25" s="454"/>
      <c r="AB25" s="455"/>
      <c r="AC25" s="452">
        <f t="shared" si="0"/>
        <v>0</v>
      </c>
      <c r="AD25" s="453"/>
      <c r="AE25" s="448"/>
      <c r="AF25" s="449"/>
    </row>
    <row r="26" spans="1:32" ht="24.95" customHeight="1">
      <c r="A26" s="525" t="s">
        <v>52</v>
      </c>
      <c r="B26" s="525"/>
      <c r="C26" s="525"/>
      <c r="D26" s="525"/>
      <c r="E26" s="525"/>
      <c r="F26" s="525"/>
      <c r="G26" s="525"/>
      <c r="H26" s="525"/>
      <c r="I26" s="525"/>
      <c r="J26" s="525"/>
      <c r="K26" s="525"/>
      <c r="L26" s="525"/>
      <c r="M26" s="525"/>
      <c r="N26" s="525"/>
      <c r="O26" s="525"/>
      <c r="P26" s="525"/>
      <c r="Q26" s="525"/>
      <c r="R26" s="525"/>
      <c r="S26" s="525"/>
      <c r="T26" s="525"/>
      <c r="U26" s="525"/>
      <c r="V26" s="525"/>
      <c r="W26" s="452">
        <f>SUM(W21:X25)</f>
        <v>0</v>
      </c>
      <c r="X26" s="453"/>
      <c r="Y26" s="452">
        <f>SUM(Y21:Z25)</f>
        <v>0</v>
      </c>
      <c r="Z26" s="453"/>
      <c r="AA26" s="452">
        <f>SUM(AA21:AB25)</f>
        <v>0</v>
      </c>
      <c r="AB26" s="453"/>
      <c r="AC26" s="452">
        <f t="shared" si="0"/>
        <v>0</v>
      </c>
      <c r="AD26" s="453"/>
      <c r="AE26" s="448"/>
      <c r="AF26" s="449"/>
    </row>
    <row r="27" spans="1:32" ht="6" customHeight="1">
      <c r="A27" s="89"/>
      <c r="B27" s="89"/>
      <c r="C27" s="89"/>
      <c r="D27" s="89"/>
      <c r="E27" s="89"/>
      <c r="F27" s="89"/>
      <c r="G27" s="89"/>
      <c r="H27" s="89"/>
      <c r="I27" s="89"/>
      <c r="J27" s="89"/>
      <c r="K27" s="89"/>
      <c r="L27" s="89"/>
      <c r="M27" s="89"/>
      <c r="N27" s="89"/>
      <c r="O27" s="89"/>
      <c r="P27" s="89"/>
      <c r="Q27" s="16"/>
      <c r="R27" s="127"/>
      <c r="S27" s="127"/>
      <c r="T27" s="127"/>
      <c r="U27" s="127"/>
      <c r="V27" s="127"/>
      <c r="W27" s="16"/>
      <c r="X27" s="16"/>
      <c r="Y27" s="16"/>
      <c r="Z27" s="16"/>
      <c r="AA27" s="16"/>
      <c r="AB27" s="16"/>
      <c r="AC27" s="16"/>
      <c r="AD27" s="16"/>
      <c r="AE27" s="16"/>
      <c r="AF27" s="127"/>
    </row>
    <row r="28" spans="1:32" s="32" customFormat="1" ht="15.75" customHeight="1">
      <c r="A28" s="119"/>
      <c r="B28" s="119"/>
      <c r="C28" s="119" t="s">
        <v>294</v>
      </c>
      <c r="D28" s="119"/>
      <c r="E28" s="119"/>
      <c r="F28" s="119"/>
      <c r="G28" s="119"/>
      <c r="H28" s="119"/>
      <c r="I28" s="119"/>
      <c r="J28" s="119"/>
      <c r="K28" s="119"/>
      <c r="L28" s="119"/>
      <c r="M28" s="119"/>
      <c r="N28" s="119"/>
      <c r="O28" s="119"/>
      <c r="P28" s="119"/>
      <c r="Q28" s="119"/>
      <c r="R28" s="119"/>
      <c r="S28" s="119"/>
      <c r="T28" s="119"/>
      <c r="U28" s="119"/>
      <c r="V28" s="119"/>
      <c r="W28" s="119"/>
      <c r="X28" s="119"/>
      <c r="Y28" s="119"/>
      <c r="Z28" s="119"/>
      <c r="AA28" s="119"/>
      <c r="AB28" s="119"/>
      <c r="AC28" s="119"/>
      <c r="AD28" s="119"/>
      <c r="AE28" s="119"/>
      <c r="AF28" s="119"/>
    </row>
    <row r="29" spans="1:32" ht="11.25" customHeight="1">
      <c r="A29" s="128"/>
      <c r="B29" s="128"/>
      <c r="C29" s="128"/>
      <c r="D29" s="128"/>
      <c r="E29" s="128"/>
      <c r="F29" s="128"/>
      <c r="G29" s="128"/>
      <c r="H29" s="128"/>
      <c r="I29" s="129"/>
      <c r="J29" s="129"/>
      <c r="K29" s="129"/>
      <c r="L29" s="129"/>
      <c r="M29" s="129"/>
      <c r="N29" s="129"/>
      <c r="O29" s="129"/>
      <c r="P29" s="129"/>
      <c r="Q29" s="129"/>
      <c r="R29" s="129"/>
      <c r="S29" s="129"/>
      <c r="T29" s="129"/>
      <c r="U29" s="129"/>
      <c r="V29" s="129"/>
      <c r="W29" s="128"/>
      <c r="X29" s="16"/>
      <c r="Y29" s="16"/>
      <c r="Z29" s="552"/>
      <c r="AA29" s="552"/>
      <c r="AB29" s="552"/>
      <c r="AC29" s="16"/>
      <c r="AD29" s="551" t="s">
        <v>173</v>
      </c>
      <c r="AE29" s="551"/>
      <c r="AF29" s="551"/>
    </row>
    <row r="30" spans="1:32" ht="45.75" customHeight="1">
      <c r="A30" s="509" t="s">
        <v>48</v>
      </c>
      <c r="B30" s="491" t="s">
        <v>185</v>
      </c>
      <c r="C30" s="492"/>
      <c r="D30" s="492"/>
      <c r="E30" s="492"/>
      <c r="F30" s="492"/>
      <c r="G30" s="492"/>
      <c r="H30" s="492"/>
      <c r="I30" s="492"/>
      <c r="J30" s="492"/>
      <c r="K30" s="492"/>
      <c r="L30" s="493"/>
      <c r="M30" s="443" t="s">
        <v>51</v>
      </c>
      <c r="N30" s="444"/>
      <c r="O30" s="444"/>
      <c r="P30" s="444"/>
      <c r="Q30" s="444"/>
      <c r="R30" s="444"/>
      <c r="S30" s="444"/>
      <c r="T30" s="445"/>
      <c r="U30" s="443" t="s">
        <v>79</v>
      </c>
      <c r="V30" s="444"/>
      <c r="W30" s="444"/>
      <c r="X30" s="444"/>
      <c r="Y30" s="444"/>
      <c r="Z30" s="444"/>
      <c r="AA30" s="444"/>
      <c r="AB30" s="445"/>
      <c r="AC30" s="443" t="s">
        <v>295</v>
      </c>
      <c r="AD30" s="444"/>
      <c r="AE30" s="444"/>
      <c r="AF30" s="445"/>
    </row>
    <row r="31" spans="1:32" ht="24.95" customHeight="1">
      <c r="A31" s="510"/>
      <c r="B31" s="494"/>
      <c r="C31" s="495"/>
      <c r="D31" s="495"/>
      <c r="E31" s="495"/>
      <c r="F31" s="495"/>
      <c r="G31" s="495"/>
      <c r="H31" s="495"/>
      <c r="I31" s="495"/>
      <c r="J31" s="495"/>
      <c r="K31" s="495"/>
      <c r="L31" s="496"/>
      <c r="M31" s="456" t="s">
        <v>181</v>
      </c>
      <c r="N31" s="457"/>
      <c r="O31" s="456" t="s">
        <v>182</v>
      </c>
      <c r="P31" s="457"/>
      <c r="Q31" s="456" t="s">
        <v>205</v>
      </c>
      <c r="R31" s="457"/>
      <c r="S31" s="456" t="s">
        <v>206</v>
      </c>
      <c r="T31" s="457"/>
      <c r="U31" s="456" t="s">
        <v>181</v>
      </c>
      <c r="V31" s="457"/>
      <c r="W31" s="456" t="s">
        <v>182</v>
      </c>
      <c r="X31" s="457"/>
      <c r="Y31" s="456" t="s">
        <v>205</v>
      </c>
      <c r="Z31" s="457"/>
      <c r="AA31" s="456" t="s">
        <v>206</v>
      </c>
      <c r="AB31" s="457"/>
      <c r="AC31" s="446" t="s">
        <v>181</v>
      </c>
      <c r="AD31" s="446" t="s">
        <v>182</v>
      </c>
      <c r="AE31" s="446" t="s">
        <v>205</v>
      </c>
      <c r="AF31" s="446" t="s">
        <v>206</v>
      </c>
    </row>
    <row r="32" spans="1:32" ht="18" customHeight="1">
      <c r="A32" s="511"/>
      <c r="B32" s="497"/>
      <c r="C32" s="498"/>
      <c r="D32" s="498"/>
      <c r="E32" s="498"/>
      <c r="F32" s="498"/>
      <c r="G32" s="498"/>
      <c r="H32" s="498"/>
      <c r="I32" s="498"/>
      <c r="J32" s="498"/>
      <c r="K32" s="498"/>
      <c r="L32" s="499"/>
      <c r="M32" s="458"/>
      <c r="N32" s="459"/>
      <c r="O32" s="458"/>
      <c r="P32" s="459"/>
      <c r="Q32" s="458"/>
      <c r="R32" s="459"/>
      <c r="S32" s="458"/>
      <c r="T32" s="459"/>
      <c r="U32" s="458"/>
      <c r="V32" s="459"/>
      <c r="W32" s="458"/>
      <c r="X32" s="459"/>
      <c r="Y32" s="458"/>
      <c r="Z32" s="459"/>
      <c r="AA32" s="458"/>
      <c r="AB32" s="459"/>
      <c r="AC32" s="447"/>
      <c r="AD32" s="447"/>
      <c r="AE32" s="447"/>
      <c r="AF32" s="447"/>
    </row>
    <row r="33" spans="1:32" ht="12" customHeight="1">
      <c r="A33" s="63">
        <v>1</v>
      </c>
      <c r="B33" s="512">
        <v>2</v>
      </c>
      <c r="C33" s="512"/>
      <c r="D33" s="512"/>
      <c r="E33" s="512"/>
      <c r="F33" s="512"/>
      <c r="G33" s="512"/>
      <c r="H33" s="512"/>
      <c r="I33" s="512"/>
      <c r="J33" s="512"/>
      <c r="K33" s="512"/>
      <c r="L33" s="512"/>
      <c r="M33" s="460">
        <v>3</v>
      </c>
      <c r="N33" s="461"/>
      <c r="O33" s="460">
        <v>4</v>
      </c>
      <c r="P33" s="461"/>
      <c r="Q33" s="460">
        <v>5</v>
      </c>
      <c r="R33" s="461"/>
      <c r="S33" s="460">
        <v>9</v>
      </c>
      <c r="T33" s="461"/>
      <c r="U33" s="460">
        <v>7</v>
      </c>
      <c r="V33" s="461"/>
      <c r="W33" s="460">
        <v>8</v>
      </c>
      <c r="X33" s="461"/>
      <c r="Y33" s="460">
        <v>9</v>
      </c>
      <c r="Z33" s="461"/>
      <c r="AA33" s="460">
        <v>10</v>
      </c>
      <c r="AB33" s="461"/>
      <c r="AC33" s="130">
        <v>11</v>
      </c>
      <c r="AD33" s="130">
        <v>12</v>
      </c>
      <c r="AE33" s="130">
        <v>13</v>
      </c>
      <c r="AF33" s="130">
        <v>14</v>
      </c>
    </row>
    <row r="34" spans="1:32" ht="15" customHeight="1">
      <c r="A34" s="71"/>
      <c r="B34" s="468"/>
      <c r="C34" s="468"/>
      <c r="D34" s="468"/>
      <c r="E34" s="468"/>
      <c r="F34" s="468"/>
      <c r="G34" s="468"/>
      <c r="H34" s="468"/>
      <c r="I34" s="468"/>
      <c r="J34" s="468"/>
      <c r="K34" s="468"/>
      <c r="L34" s="468"/>
      <c r="M34" s="454"/>
      <c r="N34" s="455"/>
      <c r="O34" s="454"/>
      <c r="P34" s="455"/>
      <c r="Q34" s="452">
        <f t="shared" ref="Q34:Q39" si="1">O34-M34</f>
        <v>0</v>
      </c>
      <c r="R34" s="453"/>
      <c r="S34" s="448"/>
      <c r="T34" s="449"/>
      <c r="U34" s="454"/>
      <c r="V34" s="455"/>
      <c r="W34" s="454"/>
      <c r="X34" s="455"/>
      <c r="Y34" s="452">
        <f t="shared" ref="Y34:Y39" si="2">W34-U34</f>
        <v>0</v>
      </c>
      <c r="Z34" s="453"/>
      <c r="AA34" s="448"/>
      <c r="AB34" s="449"/>
      <c r="AC34" s="125"/>
      <c r="AD34" s="125"/>
      <c r="AE34" s="126">
        <f>AD34-AC34</f>
        <v>0</v>
      </c>
      <c r="AF34" s="131"/>
    </row>
    <row r="35" spans="1:32" ht="15" customHeight="1">
      <c r="A35" s="71"/>
      <c r="B35" s="468"/>
      <c r="C35" s="468"/>
      <c r="D35" s="468"/>
      <c r="E35" s="468"/>
      <c r="F35" s="468"/>
      <c r="G35" s="468"/>
      <c r="H35" s="468"/>
      <c r="I35" s="468"/>
      <c r="J35" s="468"/>
      <c r="K35" s="468"/>
      <c r="L35" s="468"/>
      <c r="M35" s="454"/>
      <c r="N35" s="455"/>
      <c r="O35" s="454"/>
      <c r="P35" s="455"/>
      <c r="Q35" s="452">
        <f t="shared" si="1"/>
        <v>0</v>
      </c>
      <c r="R35" s="453"/>
      <c r="S35" s="448"/>
      <c r="T35" s="449"/>
      <c r="U35" s="454"/>
      <c r="V35" s="455"/>
      <c r="W35" s="454"/>
      <c r="X35" s="455"/>
      <c r="Y35" s="452">
        <f t="shared" si="2"/>
        <v>0</v>
      </c>
      <c r="Z35" s="453"/>
      <c r="AA35" s="448"/>
      <c r="AB35" s="449"/>
      <c r="AC35" s="125"/>
      <c r="AD35" s="125"/>
      <c r="AE35" s="126">
        <f>AD35-AC35</f>
        <v>0</v>
      </c>
      <c r="AF35" s="131"/>
    </row>
    <row r="36" spans="1:32" ht="15" customHeight="1">
      <c r="A36" s="71"/>
      <c r="B36" s="468"/>
      <c r="C36" s="468"/>
      <c r="D36" s="468"/>
      <c r="E36" s="468"/>
      <c r="F36" s="468"/>
      <c r="G36" s="468"/>
      <c r="H36" s="468"/>
      <c r="I36" s="468"/>
      <c r="J36" s="468"/>
      <c r="K36" s="468"/>
      <c r="L36" s="468"/>
      <c r="M36" s="454"/>
      <c r="N36" s="455"/>
      <c r="O36" s="454"/>
      <c r="P36" s="455"/>
      <c r="Q36" s="452">
        <f t="shared" si="1"/>
        <v>0</v>
      </c>
      <c r="R36" s="453"/>
      <c r="S36" s="448"/>
      <c r="T36" s="449"/>
      <c r="U36" s="454"/>
      <c r="V36" s="455"/>
      <c r="W36" s="454"/>
      <c r="X36" s="455"/>
      <c r="Y36" s="452">
        <f t="shared" si="2"/>
        <v>0</v>
      </c>
      <c r="Z36" s="453"/>
      <c r="AA36" s="448"/>
      <c r="AB36" s="449"/>
      <c r="AC36" s="125"/>
      <c r="AD36" s="125"/>
      <c r="AE36" s="126">
        <f>AD36-AC36</f>
        <v>0</v>
      </c>
      <c r="AF36" s="131"/>
    </row>
    <row r="37" spans="1:32" ht="15" customHeight="1">
      <c r="A37" s="71"/>
      <c r="B37" s="468"/>
      <c r="C37" s="468"/>
      <c r="D37" s="468"/>
      <c r="E37" s="468"/>
      <c r="F37" s="468"/>
      <c r="G37" s="468"/>
      <c r="H37" s="468"/>
      <c r="I37" s="468"/>
      <c r="J37" s="468"/>
      <c r="K37" s="468"/>
      <c r="L37" s="468"/>
      <c r="M37" s="454"/>
      <c r="N37" s="455"/>
      <c r="O37" s="454"/>
      <c r="P37" s="455"/>
      <c r="Q37" s="452">
        <f t="shared" si="1"/>
        <v>0</v>
      </c>
      <c r="R37" s="453"/>
      <c r="S37" s="448"/>
      <c r="T37" s="449"/>
      <c r="U37" s="454"/>
      <c r="V37" s="455"/>
      <c r="W37" s="454"/>
      <c r="X37" s="455"/>
      <c r="Y37" s="452">
        <f t="shared" si="2"/>
        <v>0</v>
      </c>
      <c r="Z37" s="453"/>
      <c r="AA37" s="448"/>
      <c r="AB37" s="449"/>
      <c r="AC37" s="125"/>
      <c r="AD37" s="125"/>
      <c r="AE37" s="126">
        <f>AD37-AC37</f>
        <v>0</v>
      </c>
      <c r="AF37" s="131"/>
    </row>
    <row r="38" spans="1:32" ht="15" customHeight="1">
      <c r="A38" s="71"/>
      <c r="B38" s="468"/>
      <c r="C38" s="468"/>
      <c r="D38" s="468"/>
      <c r="E38" s="468"/>
      <c r="F38" s="468"/>
      <c r="G38" s="468"/>
      <c r="H38" s="468"/>
      <c r="I38" s="468"/>
      <c r="J38" s="468"/>
      <c r="K38" s="468"/>
      <c r="L38" s="468"/>
      <c r="M38" s="454"/>
      <c r="N38" s="455"/>
      <c r="O38" s="454"/>
      <c r="P38" s="455"/>
      <c r="Q38" s="452">
        <f t="shared" si="1"/>
        <v>0</v>
      </c>
      <c r="R38" s="453"/>
      <c r="S38" s="448"/>
      <c r="T38" s="449"/>
      <c r="U38" s="454"/>
      <c r="V38" s="455"/>
      <c r="W38" s="454"/>
      <c r="X38" s="455"/>
      <c r="Y38" s="452">
        <f t="shared" si="2"/>
        <v>0</v>
      </c>
      <c r="Z38" s="453"/>
      <c r="AA38" s="448"/>
      <c r="AB38" s="449"/>
      <c r="AC38" s="125"/>
      <c r="AD38" s="125"/>
      <c r="AE38" s="126">
        <f>AD38-AC38</f>
        <v>0</v>
      </c>
      <c r="AF38" s="131"/>
    </row>
    <row r="39" spans="1:32" ht="21" customHeight="1">
      <c r="A39" s="513" t="s">
        <v>52</v>
      </c>
      <c r="B39" s="514"/>
      <c r="C39" s="514"/>
      <c r="D39" s="514"/>
      <c r="E39" s="514"/>
      <c r="F39" s="514"/>
      <c r="G39" s="514"/>
      <c r="H39" s="514"/>
      <c r="I39" s="514"/>
      <c r="J39" s="514"/>
      <c r="K39" s="514"/>
      <c r="L39" s="515"/>
      <c r="M39" s="452">
        <f>SUM(M34:M38)</f>
        <v>0</v>
      </c>
      <c r="N39" s="453"/>
      <c r="O39" s="452">
        <f>SUM(O34:O38)</f>
        <v>0</v>
      </c>
      <c r="P39" s="453"/>
      <c r="Q39" s="452">
        <f t="shared" si="1"/>
        <v>0</v>
      </c>
      <c r="R39" s="453"/>
      <c r="S39" s="448"/>
      <c r="T39" s="449"/>
      <c r="U39" s="452">
        <f>SUM(U34:U38)</f>
        <v>0</v>
      </c>
      <c r="V39" s="453"/>
      <c r="W39" s="452">
        <f>SUM(W34:W38)</f>
        <v>0</v>
      </c>
      <c r="X39" s="453"/>
      <c r="Y39" s="452">
        <f t="shared" si="2"/>
        <v>0</v>
      </c>
      <c r="Z39" s="453"/>
      <c r="AA39" s="448"/>
      <c r="AB39" s="449"/>
      <c r="AC39" s="126">
        <f>SUM(AC34:AC38)</f>
        <v>0</v>
      </c>
      <c r="AD39" s="126">
        <f>SUM(AD34:AD38)</f>
        <v>0</v>
      </c>
      <c r="AE39" s="126">
        <f>SUM(AE34:AE38)</f>
        <v>0</v>
      </c>
      <c r="AF39" s="131"/>
    </row>
    <row r="40" spans="1:32" ht="14.25" customHeight="1">
      <c r="A40" s="513" t="s">
        <v>53</v>
      </c>
      <c r="B40" s="514"/>
      <c r="C40" s="514"/>
      <c r="D40" s="514"/>
      <c r="E40" s="514"/>
      <c r="F40" s="514"/>
      <c r="G40" s="514"/>
      <c r="H40" s="514"/>
      <c r="I40" s="514"/>
      <c r="J40" s="514"/>
      <c r="K40" s="514"/>
      <c r="L40" s="515"/>
      <c r="M40" s="448"/>
      <c r="N40" s="449"/>
      <c r="O40" s="448"/>
      <c r="P40" s="449"/>
      <c r="Q40" s="448"/>
      <c r="R40" s="449"/>
      <c r="S40" s="450"/>
      <c r="T40" s="451"/>
      <c r="U40" s="448"/>
      <c r="V40" s="449"/>
      <c r="W40" s="448"/>
      <c r="X40" s="449"/>
      <c r="Y40" s="448"/>
      <c r="Z40" s="449"/>
      <c r="AA40" s="450"/>
      <c r="AB40" s="451"/>
      <c r="AC40" s="131"/>
      <c r="AD40" s="131"/>
      <c r="AE40" s="132"/>
      <c r="AF40" s="132"/>
    </row>
    <row r="41" spans="1:32" ht="15" customHeight="1">
      <c r="A41" s="133"/>
      <c r="B41" s="133"/>
      <c r="C41" s="133"/>
      <c r="D41" s="134"/>
      <c r="E41" s="134"/>
      <c r="F41" s="134"/>
      <c r="G41" s="134"/>
      <c r="H41" s="134"/>
      <c r="I41" s="134"/>
      <c r="J41" s="134"/>
      <c r="K41" s="134"/>
      <c r="L41" s="134"/>
      <c r="M41" s="134"/>
      <c r="N41" s="134"/>
      <c r="O41" s="134"/>
      <c r="P41" s="134"/>
      <c r="Q41" s="134"/>
      <c r="R41" s="134"/>
      <c r="S41" s="134"/>
      <c r="T41" s="134"/>
      <c r="U41" s="134"/>
      <c r="V41" s="134"/>
      <c r="W41" s="16"/>
      <c r="X41" s="16"/>
      <c r="Y41" s="16"/>
      <c r="Z41" s="16"/>
      <c r="AA41" s="16"/>
      <c r="AB41" s="16"/>
      <c r="AC41" s="16"/>
      <c r="AD41" s="16"/>
      <c r="AE41" s="16"/>
      <c r="AF41" s="16"/>
    </row>
    <row r="42" spans="1:32" ht="19.5" customHeight="1">
      <c r="A42" s="509" t="s">
        <v>48</v>
      </c>
      <c r="B42" s="491" t="s">
        <v>185</v>
      </c>
      <c r="C42" s="492"/>
      <c r="D42" s="492"/>
      <c r="E42" s="492"/>
      <c r="F42" s="492"/>
      <c r="G42" s="492"/>
      <c r="H42" s="492"/>
      <c r="I42" s="492"/>
      <c r="J42" s="492"/>
      <c r="K42" s="492"/>
      <c r="L42" s="493"/>
      <c r="M42" s="443" t="s">
        <v>296</v>
      </c>
      <c r="N42" s="444"/>
      <c r="O42" s="444"/>
      <c r="P42" s="444"/>
      <c r="Q42" s="444"/>
      <c r="R42" s="444"/>
      <c r="S42" s="444"/>
      <c r="T42" s="445"/>
      <c r="U42" s="443" t="s">
        <v>98</v>
      </c>
      <c r="V42" s="444"/>
      <c r="W42" s="444"/>
      <c r="X42" s="444"/>
      <c r="Y42" s="444"/>
      <c r="Z42" s="444"/>
      <c r="AA42" s="444"/>
      <c r="AB42" s="445"/>
      <c r="AC42" s="443" t="s">
        <v>297</v>
      </c>
      <c r="AD42" s="444"/>
      <c r="AE42" s="444"/>
      <c r="AF42" s="445"/>
    </row>
    <row r="43" spans="1:32" ht="15.75" customHeight="1">
      <c r="A43" s="510"/>
      <c r="B43" s="494"/>
      <c r="C43" s="495"/>
      <c r="D43" s="495"/>
      <c r="E43" s="495"/>
      <c r="F43" s="495"/>
      <c r="G43" s="495"/>
      <c r="H43" s="495"/>
      <c r="I43" s="495"/>
      <c r="J43" s="495"/>
      <c r="K43" s="495"/>
      <c r="L43" s="496"/>
      <c r="M43" s="456" t="s">
        <v>181</v>
      </c>
      <c r="N43" s="457"/>
      <c r="O43" s="456" t="s">
        <v>182</v>
      </c>
      <c r="P43" s="457"/>
      <c r="Q43" s="456" t="s">
        <v>205</v>
      </c>
      <c r="R43" s="457"/>
      <c r="S43" s="456" t="s">
        <v>206</v>
      </c>
      <c r="T43" s="457"/>
      <c r="U43" s="456" t="s">
        <v>181</v>
      </c>
      <c r="V43" s="457"/>
      <c r="W43" s="456" t="s">
        <v>182</v>
      </c>
      <c r="X43" s="457"/>
      <c r="Y43" s="456" t="s">
        <v>205</v>
      </c>
      <c r="Z43" s="457"/>
      <c r="AA43" s="456" t="s">
        <v>206</v>
      </c>
      <c r="AB43" s="457"/>
      <c r="AC43" s="446" t="s">
        <v>181</v>
      </c>
      <c r="AD43" s="446" t="s">
        <v>182</v>
      </c>
      <c r="AE43" s="446" t="s">
        <v>205</v>
      </c>
      <c r="AF43" s="446" t="s">
        <v>206</v>
      </c>
    </row>
    <row r="44" spans="1:32" ht="25.5" customHeight="1">
      <c r="A44" s="510"/>
      <c r="B44" s="494"/>
      <c r="C44" s="495"/>
      <c r="D44" s="495"/>
      <c r="E44" s="495"/>
      <c r="F44" s="495"/>
      <c r="G44" s="495"/>
      <c r="H44" s="495"/>
      <c r="I44" s="495"/>
      <c r="J44" s="495"/>
      <c r="K44" s="495"/>
      <c r="L44" s="496"/>
      <c r="M44" s="458"/>
      <c r="N44" s="459"/>
      <c r="O44" s="458"/>
      <c r="P44" s="459"/>
      <c r="Q44" s="458"/>
      <c r="R44" s="459"/>
      <c r="S44" s="458"/>
      <c r="T44" s="459"/>
      <c r="U44" s="458"/>
      <c r="V44" s="459"/>
      <c r="W44" s="458"/>
      <c r="X44" s="459"/>
      <c r="Y44" s="458"/>
      <c r="Z44" s="459"/>
      <c r="AA44" s="458"/>
      <c r="AB44" s="459"/>
      <c r="AC44" s="447"/>
      <c r="AD44" s="447"/>
      <c r="AE44" s="447"/>
      <c r="AF44" s="447"/>
    </row>
    <row r="45" spans="1:32" ht="12" customHeight="1">
      <c r="A45" s="63">
        <v>1</v>
      </c>
      <c r="B45" s="512">
        <v>2</v>
      </c>
      <c r="C45" s="512"/>
      <c r="D45" s="512"/>
      <c r="E45" s="512"/>
      <c r="F45" s="512"/>
      <c r="G45" s="512"/>
      <c r="H45" s="512"/>
      <c r="I45" s="512"/>
      <c r="J45" s="512"/>
      <c r="K45" s="512"/>
      <c r="L45" s="512"/>
      <c r="M45" s="460">
        <v>15</v>
      </c>
      <c r="N45" s="461"/>
      <c r="O45" s="460">
        <v>16</v>
      </c>
      <c r="P45" s="461"/>
      <c r="Q45" s="460">
        <v>17</v>
      </c>
      <c r="R45" s="461"/>
      <c r="S45" s="460">
        <v>18</v>
      </c>
      <c r="T45" s="461"/>
      <c r="U45" s="460">
        <v>19</v>
      </c>
      <c r="V45" s="461"/>
      <c r="W45" s="460">
        <v>20</v>
      </c>
      <c r="X45" s="461"/>
      <c r="Y45" s="460">
        <v>21</v>
      </c>
      <c r="Z45" s="461"/>
      <c r="AA45" s="460">
        <v>22</v>
      </c>
      <c r="AB45" s="461"/>
      <c r="AC45" s="130">
        <v>23</v>
      </c>
      <c r="AD45" s="130">
        <v>24</v>
      </c>
      <c r="AE45" s="130">
        <v>25</v>
      </c>
      <c r="AF45" s="130">
        <v>26</v>
      </c>
    </row>
    <row r="46" spans="1:32" ht="15" customHeight="1">
      <c r="A46" s="71"/>
      <c r="B46" s="468" t="s">
        <v>518</v>
      </c>
      <c r="C46" s="468"/>
      <c r="D46" s="468"/>
      <c r="E46" s="468"/>
      <c r="F46" s="468"/>
      <c r="G46" s="468"/>
      <c r="H46" s="468"/>
      <c r="I46" s="468"/>
      <c r="J46" s="468"/>
      <c r="K46" s="468"/>
      <c r="L46" s="468"/>
      <c r="M46" s="454"/>
      <c r="N46" s="455"/>
      <c r="O46" s="454"/>
      <c r="P46" s="455"/>
      <c r="Q46" s="452">
        <f t="shared" ref="Q46:Q51" si="3">O46-M46</f>
        <v>0</v>
      </c>
      <c r="R46" s="453"/>
      <c r="S46" s="448"/>
      <c r="T46" s="449"/>
      <c r="U46" s="454"/>
      <c r="V46" s="455"/>
      <c r="W46" s="454"/>
      <c r="X46" s="455"/>
      <c r="Y46" s="452">
        <f t="shared" ref="Y46:Y51" si="4">W46-U46</f>
        <v>0</v>
      </c>
      <c r="Z46" s="453"/>
      <c r="AA46" s="448"/>
      <c r="AB46" s="449"/>
      <c r="AC46" s="126">
        <f>M34+U34+AC34+M46+U46</f>
        <v>0</v>
      </c>
      <c r="AD46" s="126">
        <f>O34+W34+AD34+O46+W46</f>
        <v>0</v>
      </c>
      <c r="AE46" s="126">
        <f>AD46-AC46</f>
        <v>0</v>
      </c>
      <c r="AF46" s="131"/>
    </row>
    <row r="47" spans="1:32" ht="15" customHeight="1">
      <c r="A47" s="71"/>
      <c r="B47" s="468"/>
      <c r="C47" s="468"/>
      <c r="D47" s="468"/>
      <c r="E47" s="468"/>
      <c r="F47" s="468"/>
      <c r="G47" s="468"/>
      <c r="H47" s="468"/>
      <c r="I47" s="468"/>
      <c r="J47" s="468"/>
      <c r="K47" s="468"/>
      <c r="L47" s="468"/>
      <c r="M47" s="454"/>
      <c r="N47" s="455"/>
      <c r="O47" s="454"/>
      <c r="P47" s="455"/>
      <c r="Q47" s="452">
        <f t="shared" si="3"/>
        <v>0</v>
      </c>
      <c r="R47" s="453"/>
      <c r="S47" s="448"/>
      <c r="T47" s="449"/>
      <c r="U47" s="454"/>
      <c r="V47" s="455"/>
      <c r="W47" s="454"/>
      <c r="X47" s="455"/>
      <c r="Y47" s="452">
        <f t="shared" si="4"/>
        <v>0</v>
      </c>
      <c r="Z47" s="453"/>
      <c r="AA47" s="448"/>
      <c r="AB47" s="449"/>
      <c r="AC47" s="126">
        <f>M35+U35+AC35+M47+U47</f>
        <v>0</v>
      </c>
      <c r="AD47" s="126">
        <f>O35+W35+AD35+O47+W47</f>
        <v>0</v>
      </c>
      <c r="AE47" s="126">
        <f>AD47-AC47</f>
        <v>0</v>
      </c>
      <c r="AF47" s="131"/>
    </row>
    <row r="48" spans="1:32" ht="15" customHeight="1">
      <c r="A48" s="71"/>
      <c r="B48" s="468"/>
      <c r="C48" s="468"/>
      <c r="D48" s="468"/>
      <c r="E48" s="468"/>
      <c r="F48" s="468"/>
      <c r="G48" s="468"/>
      <c r="H48" s="468"/>
      <c r="I48" s="468"/>
      <c r="J48" s="468"/>
      <c r="K48" s="468"/>
      <c r="L48" s="468"/>
      <c r="M48" s="454"/>
      <c r="N48" s="455"/>
      <c r="O48" s="454"/>
      <c r="P48" s="455"/>
      <c r="Q48" s="452">
        <f t="shared" si="3"/>
        <v>0</v>
      </c>
      <c r="R48" s="453"/>
      <c r="S48" s="448"/>
      <c r="T48" s="449"/>
      <c r="U48" s="454"/>
      <c r="V48" s="455"/>
      <c r="W48" s="454"/>
      <c r="X48" s="455"/>
      <c r="Y48" s="452">
        <f t="shared" si="4"/>
        <v>0</v>
      </c>
      <c r="Z48" s="453"/>
      <c r="AA48" s="448"/>
      <c r="AB48" s="449"/>
      <c r="AC48" s="126">
        <f>M36+U36+AC36+M48+U48</f>
        <v>0</v>
      </c>
      <c r="AD48" s="126">
        <f>O36+W36+AD36+O48+W48</f>
        <v>0</v>
      </c>
      <c r="AE48" s="126">
        <f>AD48-AC48</f>
        <v>0</v>
      </c>
      <c r="AF48" s="131"/>
    </row>
    <row r="49" spans="1:32" ht="15" customHeight="1">
      <c r="A49" s="71"/>
      <c r="B49" s="468"/>
      <c r="C49" s="468"/>
      <c r="D49" s="468"/>
      <c r="E49" s="468"/>
      <c r="F49" s="468"/>
      <c r="G49" s="468"/>
      <c r="H49" s="468"/>
      <c r="I49" s="468"/>
      <c r="J49" s="468"/>
      <c r="K49" s="468"/>
      <c r="L49" s="468"/>
      <c r="M49" s="454"/>
      <c r="N49" s="455"/>
      <c r="O49" s="454"/>
      <c r="P49" s="455"/>
      <c r="Q49" s="452">
        <f t="shared" si="3"/>
        <v>0</v>
      </c>
      <c r="R49" s="453"/>
      <c r="S49" s="448"/>
      <c r="T49" s="449"/>
      <c r="U49" s="454"/>
      <c r="V49" s="455"/>
      <c r="W49" s="454"/>
      <c r="X49" s="455"/>
      <c r="Y49" s="452">
        <f t="shared" si="4"/>
        <v>0</v>
      </c>
      <c r="Z49" s="453"/>
      <c r="AA49" s="448"/>
      <c r="AB49" s="449"/>
      <c r="AC49" s="126">
        <f>M37+U37+AC37+M49+U49</f>
        <v>0</v>
      </c>
      <c r="AD49" s="126">
        <f>O37+W37+AD37+O49+W49</f>
        <v>0</v>
      </c>
      <c r="AE49" s="126">
        <f>AD49-AC49</f>
        <v>0</v>
      </c>
      <c r="AF49" s="131"/>
    </row>
    <row r="50" spans="1:32" ht="15" customHeight="1">
      <c r="A50" s="71"/>
      <c r="B50" s="468"/>
      <c r="C50" s="468"/>
      <c r="D50" s="468"/>
      <c r="E50" s="468"/>
      <c r="F50" s="468"/>
      <c r="G50" s="468"/>
      <c r="H50" s="468"/>
      <c r="I50" s="468"/>
      <c r="J50" s="468"/>
      <c r="K50" s="468"/>
      <c r="L50" s="468"/>
      <c r="M50" s="454"/>
      <c r="N50" s="455"/>
      <c r="O50" s="454"/>
      <c r="P50" s="455"/>
      <c r="Q50" s="452">
        <f t="shared" si="3"/>
        <v>0</v>
      </c>
      <c r="R50" s="453"/>
      <c r="S50" s="448"/>
      <c r="T50" s="449"/>
      <c r="U50" s="454"/>
      <c r="V50" s="455"/>
      <c r="W50" s="454"/>
      <c r="X50" s="455"/>
      <c r="Y50" s="452">
        <f t="shared" si="4"/>
        <v>0</v>
      </c>
      <c r="Z50" s="453"/>
      <c r="AA50" s="448"/>
      <c r="AB50" s="449"/>
      <c r="AC50" s="126">
        <f>M38+U38+AC38+M50+U50</f>
        <v>0</v>
      </c>
      <c r="AD50" s="126">
        <f>O38+W38+AD38+O50+W50</f>
        <v>0</v>
      </c>
      <c r="AE50" s="126">
        <f>AD50-AC50</f>
        <v>0</v>
      </c>
      <c r="AF50" s="131"/>
    </row>
    <row r="51" spans="1:32" ht="18" customHeight="1">
      <c r="A51" s="513" t="s">
        <v>52</v>
      </c>
      <c r="B51" s="514"/>
      <c r="C51" s="514"/>
      <c r="D51" s="514"/>
      <c r="E51" s="514"/>
      <c r="F51" s="514"/>
      <c r="G51" s="514"/>
      <c r="H51" s="514"/>
      <c r="I51" s="514"/>
      <c r="J51" s="514"/>
      <c r="K51" s="514"/>
      <c r="L51" s="515"/>
      <c r="M51" s="452">
        <f>SUM(M46:M50)</f>
        <v>0</v>
      </c>
      <c r="N51" s="453"/>
      <c r="O51" s="452">
        <f>SUM(O46:O50)</f>
        <v>0</v>
      </c>
      <c r="P51" s="453"/>
      <c r="Q51" s="452">
        <f t="shared" si="3"/>
        <v>0</v>
      </c>
      <c r="R51" s="453"/>
      <c r="S51" s="448"/>
      <c r="T51" s="449"/>
      <c r="U51" s="452">
        <f>SUM(U46:U50)</f>
        <v>0</v>
      </c>
      <c r="V51" s="453"/>
      <c r="W51" s="452">
        <f>SUM(W46:W50)</f>
        <v>0</v>
      </c>
      <c r="X51" s="453"/>
      <c r="Y51" s="452">
        <f t="shared" si="4"/>
        <v>0</v>
      </c>
      <c r="Z51" s="453"/>
      <c r="AA51" s="448"/>
      <c r="AB51" s="449"/>
      <c r="AC51" s="126">
        <f>SUM(AC46:AC50)</f>
        <v>0</v>
      </c>
      <c r="AD51" s="126">
        <f>SUM(AD46:AD50)</f>
        <v>0</v>
      </c>
      <c r="AE51" s="126">
        <f>SUM(AE46:AE50)</f>
        <v>0</v>
      </c>
      <c r="AF51" s="131"/>
    </row>
    <row r="52" spans="1:32" ht="15" customHeight="1">
      <c r="A52" s="513" t="s">
        <v>53</v>
      </c>
      <c r="B52" s="514"/>
      <c r="C52" s="514"/>
      <c r="D52" s="514"/>
      <c r="E52" s="514"/>
      <c r="F52" s="514"/>
      <c r="G52" s="514"/>
      <c r="H52" s="514"/>
      <c r="I52" s="514"/>
      <c r="J52" s="514"/>
      <c r="K52" s="514"/>
      <c r="L52" s="515"/>
      <c r="M52" s="448"/>
      <c r="N52" s="449"/>
      <c r="O52" s="448"/>
      <c r="P52" s="449"/>
      <c r="Q52" s="448"/>
      <c r="R52" s="449"/>
      <c r="S52" s="450"/>
      <c r="T52" s="451"/>
      <c r="U52" s="448"/>
      <c r="V52" s="449"/>
      <c r="W52" s="448"/>
      <c r="X52" s="449"/>
      <c r="Y52" s="448"/>
      <c r="Z52" s="449"/>
      <c r="AA52" s="450"/>
      <c r="AB52" s="451"/>
      <c r="AC52" s="131"/>
      <c r="AD52" s="131"/>
      <c r="AE52" s="132"/>
      <c r="AF52" s="132"/>
    </row>
    <row r="53" spans="1:32" ht="5.25" customHeight="1">
      <c r="A53" s="133"/>
      <c r="B53" s="133"/>
      <c r="C53" s="133"/>
      <c r="D53" s="134"/>
      <c r="E53" s="134"/>
      <c r="F53" s="134"/>
      <c r="G53" s="134"/>
      <c r="H53" s="134"/>
      <c r="I53" s="134"/>
      <c r="J53" s="134"/>
      <c r="K53" s="134"/>
      <c r="L53" s="134"/>
      <c r="M53" s="134"/>
      <c r="N53" s="134"/>
      <c r="O53" s="134"/>
      <c r="P53" s="134"/>
      <c r="Q53" s="134"/>
      <c r="R53" s="134"/>
      <c r="S53" s="134"/>
      <c r="T53" s="134"/>
      <c r="U53" s="134"/>
      <c r="V53" s="134"/>
      <c r="W53" s="16"/>
      <c r="X53" s="16"/>
      <c r="Y53" s="16"/>
      <c r="Z53" s="16"/>
      <c r="AA53" s="16"/>
      <c r="AB53" s="16"/>
      <c r="AC53" s="16"/>
      <c r="AD53" s="16"/>
      <c r="AE53" s="16"/>
      <c r="AF53" s="16"/>
    </row>
    <row r="54" spans="1:32" s="32" customFormat="1" ht="12.75" customHeight="1">
      <c r="A54" s="119"/>
      <c r="B54" s="119"/>
      <c r="C54" s="119" t="s">
        <v>304</v>
      </c>
      <c r="D54" s="119"/>
      <c r="E54" s="119"/>
      <c r="F54" s="119"/>
      <c r="G54" s="119"/>
      <c r="H54" s="119"/>
      <c r="I54" s="119"/>
      <c r="J54" s="119"/>
      <c r="K54" s="119"/>
      <c r="L54" s="119"/>
      <c r="M54" s="119"/>
      <c r="N54" s="119"/>
      <c r="O54" s="119"/>
      <c r="P54" s="119"/>
      <c r="Q54" s="119"/>
      <c r="R54" s="119"/>
      <c r="S54" s="119"/>
      <c r="T54" s="119"/>
      <c r="U54" s="119"/>
      <c r="V54" s="119"/>
      <c r="W54" s="119"/>
      <c r="X54" s="119"/>
      <c r="Y54" s="119"/>
      <c r="Z54" s="119"/>
      <c r="AA54" s="119"/>
      <c r="AB54" s="119"/>
      <c r="AC54" s="119"/>
      <c r="AD54" s="119"/>
      <c r="AE54" s="119"/>
      <c r="AF54" s="119"/>
    </row>
    <row r="55" spans="1:32" s="56" customFormat="1" ht="13.5" customHeight="1">
      <c r="A55" s="16"/>
      <c r="B55" s="16"/>
      <c r="C55" s="16"/>
      <c r="D55" s="16"/>
      <c r="E55" s="16"/>
      <c r="F55" s="16"/>
      <c r="G55" s="16"/>
      <c r="H55" s="16"/>
      <c r="I55" s="16"/>
      <c r="J55" s="16"/>
      <c r="K55" s="135"/>
      <c r="L55" s="16"/>
      <c r="M55" s="135"/>
      <c r="N55" s="135"/>
      <c r="O55" s="135"/>
      <c r="P55" s="135"/>
      <c r="Q55" s="135"/>
      <c r="R55" s="135"/>
      <c r="S55" s="135"/>
      <c r="T55" s="135"/>
      <c r="U55" s="135"/>
      <c r="V55" s="135"/>
      <c r="W55" s="135"/>
      <c r="X55" s="135"/>
      <c r="Y55" s="135"/>
      <c r="Z55" s="135"/>
      <c r="AA55" s="135"/>
      <c r="AB55" s="135"/>
      <c r="AC55" s="135"/>
      <c r="AD55" s="502" t="s">
        <v>173</v>
      </c>
      <c r="AE55" s="502"/>
      <c r="AF55" s="502"/>
    </row>
    <row r="56" spans="1:32" s="57" customFormat="1" ht="17.25" customHeight="1">
      <c r="A56" s="530" t="s">
        <v>156</v>
      </c>
      <c r="B56" s="434" t="s">
        <v>248</v>
      </c>
      <c r="C56" s="353"/>
      <c r="D56" s="413" t="s">
        <v>251</v>
      </c>
      <c r="E56" s="413"/>
      <c r="F56" s="413" t="s">
        <v>157</v>
      </c>
      <c r="G56" s="413"/>
      <c r="H56" s="413" t="s">
        <v>501</v>
      </c>
      <c r="I56" s="413"/>
      <c r="J56" s="413" t="s">
        <v>503</v>
      </c>
      <c r="K56" s="413"/>
      <c r="L56" s="553" t="s">
        <v>502</v>
      </c>
      <c r="M56" s="553"/>
      <c r="N56" s="553"/>
      <c r="O56" s="553"/>
      <c r="P56" s="553"/>
      <c r="Q56" s="553"/>
      <c r="R56" s="553"/>
      <c r="S56" s="553"/>
      <c r="T56" s="553"/>
      <c r="U56" s="553"/>
      <c r="V56" s="322" t="s">
        <v>249</v>
      </c>
      <c r="W56" s="322"/>
      <c r="X56" s="322"/>
      <c r="Y56" s="322"/>
      <c r="Z56" s="322"/>
      <c r="AA56" s="434" t="s">
        <v>250</v>
      </c>
      <c r="AB56" s="435"/>
      <c r="AC56" s="435"/>
      <c r="AD56" s="435"/>
      <c r="AE56" s="435"/>
      <c r="AF56" s="353"/>
    </row>
    <row r="57" spans="1:32" s="57" customFormat="1" ht="24.75" customHeight="1">
      <c r="A57" s="530"/>
      <c r="B57" s="500"/>
      <c r="C57" s="501"/>
      <c r="D57" s="413"/>
      <c r="E57" s="413"/>
      <c r="F57" s="413"/>
      <c r="G57" s="413"/>
      <c r="H57" s="413"/>
      <c r="I57" s="413"/>
      <c r="J57" s="413"/>
      <c r="K57" s="413"/>
      <c r="L57" s="413" t="s">
        <v>223</v>
      </c>
      <c r="M57" s="413"/>
      <c r="N57" s="322" t="s">
        <v>485</v>
      </c>
      <c r="O57" s="322"/>
      <c r="P57" s="413" t="s">
        <v>228</v>
      </c>
      <c r="Q57" s="413"/>
      <c r="R57" s="413"/>
      <c r="S57" s="413"/>
      <c r="T57" s="413"/>
      <c r="U57" s="413"/>
      <c r="V57" s="322"/>
      <c r="W57" s="322"/>
      <c r="X57" s="322"/>
      <c r="Y57" s="322"/>
      <c r="Z57" s="322"/>
      <c r="AA57" s="500"/>
      <c r="AB57" s="485"/>
      <c r="AC57" s="485"/>
      <c r="AD57" s="485"/>
      <c r="AE57" s="485"/>
      <c r="AF57" s="501"/>
    </row>
    <row r="58" spans="1:32" s="58" customFormat="1" ht="85.5" customHeight="1">
      <c r="A58" s="530"/>
      <c r="B58" s="436"/>
      <c r="C58" s="354"/>
      <c r="D58" s="413"/>
      <c r="E58" s="413"/>
      <c r="F58" s="413"/>
      <c r="G58" s="413"/>
      <c r="H58" s="413"/>
      <c r="I58" s="413"/>
      <c r="J58" s="413"/>
      <c r="K58" s="413"/>
      <c r="L58" s="413"/>
      <c r="M58" s="413"/>
      <c r="N58" s="322"/>
      <c r="O58" s="322"/>
      <c r="P58" s="413" t="s">
        <v>224</v>
      </c>
      <c r="Q58" s="413"/>
      <c r="R58" s="413" t="s">
        <v>225</v>
      </c>
      <c r="S58" s="413"/>
      <c r="T58" s="413" t="s">
        <v>226</v>
      </c>
      <c r="U58" s="413"/>
      <c r="V58" s="322"/>
      <c r="W58" s="322"/>
      <c r="X58" s="322"/>
      <c r="Y58" s="322"/>
      <c r="Z58" s="322"/>
      <c r="AA58" s="436"/>
      <c r="AB58" s="437"/>
      <c r="AC58" s="437"/>
      <c r="AD58" s="437"/>
      <c r="AE58" s="437"/>
      <c r="AF58" s="354"/>
    </row>
    <row r="59" spans="1:32" s="57" customFormat="1" ht="12" customHeight="1">
      <c r="A59" s="136">
        <v>1</v>
      </c>
      <c r="B59" s="420">
        <v>2</v>
      </c>
      <c r="C59" s="422"/>
      <c r="D59" s="413">
        <v>3</v>
      </c>
      <c r="E59" s="413"/>
      <c r="F59" s="413">
        <v>4</v>
      </c>
      <c r="G59" s="413"/>
      <c r="H59" s="413">
        <v>5</v>
      </c>
      <c r="I59" s="413"/>
      <c r="J59" s="413">
        <v>6</v>
      </c>
      <c r="K59" s="413"/>
      <c r="L59" s="420">
        <v>7</v>
      </c>
      <c r="M59" s="422"/>
      <c r="N59" s="420">
        <v>8</v>
      </c>
      <c r="O59" s="422"/>
      <c r="P59" s="413">
        <v>9</v>
      </c>
      <c r="Q59" s="413"/>
      <c r="R59" s="530">
        <v>10</v>
      </c>
      <c r="S59" s="530"/>
      <c r="T59" s="413">
        <v>11</v>
      </c>
      <c r="U59" s="413"/>
      <c r="V59" s="420">
        <v>12</v>
      </c>
      <c r="W59" s="421"/>
      <c r="X59" s="421"/>
      <c r="Y59" s="421"/>
      <c r="Z59" s="422"/>
      <c r="AA59" s="413">
        <v>13</v>
      </c>
      <c r="AB59" s="413"/>
      <c r="AC59" s="413"/>
      <c r="AD59" s="413"/>
      <c r="AE59" s="413"/>
      <c r="AF59" s="413"/>
    </row>
    <row r="60" spans="1:32" s="57" customFormat="1" ht="20.100000000000001" customHeight="1">
      <c r="A60" s="137"/>
      <c r="B60" s="507"/>
      <c r="C60" s="508"/>
      <c r="D60" s="486"/>
      <c r="E60" s="486"/>
      <c r="F60" s="467"/>
      <c r="G60" s="467"/>
      <c r="H60" s="467"/>
      <c r="I60" s="467"/>
      <c r="J60" s="467"/>
      <c r="K60" s="467"/>
      <c r="L60" s="467"/>
      <c r="M60" s="467"/>
      <c r="N60" s="452">
        <f>SUM(P60,R60,T60)</f>
        <v>0</v>
      </c>
      <c r="O60" s="453"/>
      <c r="P60" s="467"/>
      <c r="Q60" s="467"/>
      <c r="R60" s="467"/>
      <c r="S60" s="467"/>
      <c r="T60" s="467"/>
      <c r="U60" s="467"/>
      <c r="V60" s="516"/>
      <c r="W60" s="517"/>
      <c r="X60" s="517"/>
      <c r="Y60" s="517"/>
      <c r="Z60" s="518"/>
      <c r="AA60" s="465"/>
      <c r="AB60" s="465"/>
      <c r="AC60" s="465"/>
      <c r="AD60" s="465"/>
      <c r="AE60" s="465"/>
      <c r="AF60" s="465"/>
    </row>
    <row r="61" spans="1:32" s="57" customFormat="1" ht="20.100000000000001" customHeight="1">
      <c r="A61" s="137"/>
      <c r="B61" s="507"/>
      <c r="C61" s="508"/>
      <c r="D61" s="486"/>
      <c r="E61" s="486"/>
      <c r="F61" s="467"/>
      <c r="G61" s="467"/>
      <c r="H61" s="467"/>
      <c r="I61" s="467"/>
      <c r="J61" s="467"/>
      <c r="K61" s="467"/>
      <c r="L61" s="467"/>
      <c r="M61" s="467"/>
      <c r="N61" s="452">
        <f>SUM(P61,R61,T61)</f>
        <v>0</v>
      </c>
      <c r="O61" s="453"/>
      <c r="P61" s="467"/>
      <c r="Q61" s="467"/>
      <c r="R61" s="467"/>
      <c r="S61" s="467"/>
      <c r="T61" s="467"/>
      <c r="U61" s="467"/>
      <c r="V61" s="516"/>
      <c r="W61" s="517"/>
      <c r="X61" s="517"/>
      <c r="Y61" s="517"/>
      <c r="Z61" s="518"/>
      <c r="AA61" s="465"/>
      <c r="AB61" s="465"/>
      <c r="AC61" s="465"/>
      <c r="AD61" s="465"/>
      <c r="AE61" s="465"/>
      <c r="AF61" s="465"/>
    </row>
    <row r="62" spans="1:32" s="57" customFormat="1" ht="20.100000000000001" customHeight="1">
      <c r="A62" s="137"/>
      <c r="B62" s="507"/>
      <c r="C62" s="508"/>
      <c r="D62" s="486"/>
      <c r="E62" s="486"/>
      <c r="F62" s="467"/>
      <c r="G62" s="467"/>
      <c r="H62" s="467"/>
      <c r="I62" s="467"/>
      <c r="J62" s="467"/>
      <c r="K62" s="467"/>
      <c r="L62" s="467"/>
      <c r="M62" s="467"/>
      <c r="N62" s="452">
        <f>SUM(P62,R62,T62)</f>
        <v>0</v>
      </c>
      <c r="O62" s="453"/>
      <c r="P62" s="467"/>
      <c r="Q62" s="467"/>
      <c r="R62" s="467"/>
      <c r="S62" s="467"/>
      <c r="T62" s="467"/>
      <c r="U62" s="467"/>
      <c r="V62" s="516"/>
      <c r="W62" s="517"/>
      <c r="X62" s="517"/>
      <c r="Y62" s="517"/>
      <c r="Z62" s="518"/>
      <c r="AA62" s="465"/>
      <c r="AB62" s="465"/>
      <c r="AC62" s="465"/>
      <c r="AD62" s="465"/>
      <c r="AE62" s="465"/>
      <c r="AF62" s="465"/>
    </row>
    <row r="63" spans="1:32" s="57" customFormat="1" ht="20.100000000000001" customHeight="1">
      <c r="A63" s="137"/>
      <c r="B63" s="507"/>
      <c r="C63" s="508"/>
      <c r="D63" s="486"/>
      <c r="E63" s="486"/>
      <c r="F63" s="467"/>
      <c r="G63" s="467"/>
      <c r="H63" s="467"/>
      <c r="I63" s="467"/>
      <c r="J63" s="467"/>
      <c r="K63" s="467"/>
      <c r="L63" s="467"/>
      <c r="M63" s="467"/>
      <c r="N63" s="452">
        <f>SUM(P63,R63,T63)</f>
        <v>0</v>
      </c>
      <c r="O63" s="453"/>
      <c r="P63" s="467"/>
      <c r="Q63" s="467"/>
      <c r="R63" s="467"/>
      <c r="S63" s="467"/>
      <c r="T63" s="467"/>
      <c r="U63" s="467"/>
      <c r="V63" s="516"/>
      <c r="W63" s="517"/>
      <c r="X63" s="517"/>
      <c r="Y63" s="517"/>
      <c r="Z63" s="518"/>
      <c r="AA63" s="465"/>
      <c r="AB63" s="465"/>
      <c r="AC63" s="465"/>
      <c r="AD63" s="465"/>
      <c r="AE63" s="465"/>
      <c r="AF63" s="465"/>
    </row>
    <row r="64" spans="1:32" s="57" customFormat="1" ht="20.100000000000001" customHeight="1">
      <c r="A64" s="137"/>
      <c r="B64" s="507"/>
      <c r="C64" s="508"/>
      <c r="D64" s="486"/>
      <c r="E64" s="486"/>
      <c r="F64" s="467"/>
      <c r="G64" s="467"/>
      <c r="H64" s="467"/>
      <c r="I64" s="467"/>
      <c r="J64" s="467"/>
      <c r="K64" s="467"/>
      <c r="L64" s="467"/>
      <c r="M64" s="467"/>
      <c r="N64" s="452">
        <f>SUM(P64,R64,T64)</f>
        <v>0</v>
      </c>
      <c r="O64" s="453"/>
      <c r="P64" s="467"/>
      <c r="Q64" s="467"/>
      <c r="R64" s="467"/>
      <c r="S64" s="467"/>
      <c r="T64" s="467"/>
      <c r="U64" s="467"/>
      <c r="V64" s="516"/>
      <c r="W64" s="517"/>
      <c r="X64" s="517"/>
      <c r="Y64" s="517"/>
      <c r="Z64" s="518"/>
      <c r="AA64" s="465"/>
      <c r="AB64" s="465"/>
      <c r="AC64" s="465"/>
      <c r="AD64" s="465"/>
      <c r="AE64" s="465"/>
      <c r="AF64" s="465"/>
    </row>
    <row r="65" spans="1:32" s="57" customFormat="1" ht="21" customHeight="1">
      <c r="A65" s="504" t="s">
        <v>52</v>
      </c>
      <c r="B65" s="505"/>
      <c r="C65" s="505"/>
      <c r="D65" s="505"/>
      <c r="E65" s="506"/>
      <c r="F65" s="503">
        <f>SUM(F60:G64)</f>
        <v>0</v>
      </c>
      <c r="G65" s="503"/>
      <c r="H65" s="503">
        <f>SUM(H60:I64)</f>
        <v>0</v>
      </c>
      <c r="I65" s="503"/>
      <c r="J65" s="503">
        <f>SUM(J60:K64)</f>
        <v>0</v>
      </c>
      <c r="K65" s="503"/>
      <c r="L65" s="503">
        <f>SUM(L60:M64)</f>
        <v>0</v>
      </c>
      <c r="M65" s="503"/>
      <c r="N65" s="503">
        <f>SUM(N60:O64)</f>
        <v>0</v>
      </c>
      <c r="O65" s="503"/>
      <c r="P65" s="503">
        <f>SUM(P60:Q64)</f>
        <v>0</v>
      </c>
      <c r="Q65" s="503"/>
      <c r="R65" s="503">
        <f>SUM(R60:S64)</f>
        <v>0</v>
      </c>
      <c r="S65" s="503"/>
      <c r="T65" s="503">
        <f>SUM(T60:U64)</f>
        <v>0</v>
      </c>
      <c r="U65" s="503"/>
      <c r="V65" s="516"/>
      <c r="W65" s="517"/>
      <c r="X65" s="517"/>
      <c r="Y65" s="517"/>
      <c r="Z65" s="518"/>
      <c r="AA65" s="465"/>
      <c r="AB65" s="465"/>
      <c r="AC65" s="465"/>
      <c r="AD65" s="465"/>
      <c r="AE65" s="465"/>
      <c r="AF65" s="465"/>
    </row>
    <row r="66" spans="1:32" s="57" customFormat="1" ht="7.5" customHeight="1">
      <c r="A66" s="145"/>
      <c r="B66" s="145"/>
      <c r="C66" s="145"/>
      <c r="D66" s="145"/>
      <c r="E66" s="145"/>
      <c r="F66" s="147"/>
      <c r="G66" s="147"/>
      <c r="H66" s="147"/>
      <c r="I66" s="147"/>
      <c r="J66" s="147"/>
      <c r="K66" s="147"/>
      <c r="L66" s="147"/>
      <c r="M66" s="147"/>
      <c r="N66" s="147"/>
      <c r="O66" s="147"/>
      <c r="P66" s="147"/>
      <c r="Q66" s="147"/>
      <c r="R66" s="147"/>
      <c r="S66" s="147"/>
      <c r="T66" s="147"/>
      <c r="U66" s="147"/>
      <c r="V66" s="146"/>
      <c r="W66" s="146"/>
      <c r="X66" s="146"/>
      <c r="Y66" s="146"/>
      <c r="Z66" s="146"/>
      <c r="AA66" s="123"/>
      <c r="AB66" s="123"/>
      <c r="AC66" s="123"/>
      <c r="AD66" s="123"/>
      <c r="AE66" s="123"/>
      <c r="AF66" s="123"/>
    </row>
    <row r="67" spans="1:32" s="57" customFormat="1" ht="19.5" customHeight="1">
      <c r="A67" s="23"/>
      <c r="B67" s="466" t="s">
        <v>305</v>
      </c>
      <c r="C67" s="466"/>
      <c r="D67" s="466"/>
      <c r="E67" s="466"/>
      <c r="F67" s="466"/>
      <c r="G67" s="466"/>
      <c r="H67" s="466"/>
      <c r="I67" s="466"/>
      <c r="J67" s="466"/>
      <c r="K67" s="466"/>
      <c r="L67" s="466"/>
      <c r="M67" s="466"/>
      <c r="N67" s="466"/>
      <c r="O67" s="466"/>
      <c r="P67" s="466"/>
      <c r="Q67" s="466"/>
      <c r="R67" s="466"/>
      <c r="S67" s="466"/>
      <c r="T67" s="466"/>
      <c r="U67" s="466"/>
      <c r="V67" s="466"/>
      <c r="W67" s="466"/>
      <c r="X67" s="466"/>
      <c r="Y67" s="466"/>
      <c r="Z67" s="466"/>
      <c r="AA67" s="466"/>
      <c r="AB67" s="466"/>
      <c r="AC67" s="466"/>
      <c r="AD67" s="466"/>
      <c r="AE67" s="466"/>
      <c r="AF67" s="123"/>
    </row>
    <row r="68" spans="1:32" s="57" customFormat="1" ht="24.95" customHeight="1">
      <c r="A68" s="487" t="s">
        <v>48</v>
      </c>
      <c r="B68" s="324" t="s">
        <v>210</v>
      </c>
      <c r="C68" s="324"/>
      <c r="D68" s="324"/>
      <c r="E68" s="324"/>
      <c r="F68" s="324"/>
      <c r="G68" s="324"/>
      <c r="H68" s="324"/>
      <c r="I68" s="324"/>
      <c r="J68" s="324"/>
      <c r="K68" s="490" t="s">
        <v>548</v>
      </c>
      <c r="L68" s="490"/>
      <c r="M68" s="490"/>
      <c r="N68" s="491" t="s">
        <v>526</v>
      </c>
      <c r="O68" s="492"/>
      <c r="P68" s="493"/>
      <c r="Q68" s="483" t="s">
        <v>527</v>
      </c>
      <c r="R68" s="483"/>
      <c r="S68" s="483"/>
      <c r="T68" s="324" t="s">
        <v>281</v>
      </c>
      <c r="U68" s="324"/>
      <c r="V68" s="324"/>
      <c r="W68" s="485"/>
      <c r="X68" s="485"/>
      <c r="Y68" s="485"/>
      <c r="Z68" s="485"/>
      <c r="AA68" s="485"/>
      <c r="AB68" s="485"/>
      <c r="AC68" s="485"/>
      <c r="AD68" s="485"/>
      <c r="AE68" s="78"/>
      <c r="AF68" s="123"/>
    </row>
    <row r="69" spans="1:32" s="57" customFormat="1" ht="21.75" customHeight="1">
      <c r="A69" s="488"/>
      <c r="B69" s="324"/>
      <c r="C69" s="324"/>
      <c r="D69" s="324"/>
      <c r="E69" s="324"/>
      <c r="F69" s="324"/>
      <c r="G69" s="324"/>
      <c r="H69" s="324"/>
      <c r="I69" s="324"/>
      <c r="J69" s="324"/>
      <c r="K69" s="490"/>
      <c r="L69" s="490"/>
      <c r="M69" s="490"/>
      <c r="N69" s="494"/>
      <c r="O69" s="495"/>
      <c r="P69" s="496"/>
      <c r="Q69" s="483"/>
      <c r="R69" s="483"/>
      <c r="S69" s="483"/>
      <c r="T69" s="324"/>
      <c r="U69" s="324"/>
      <c r="V69" s="324"/>
      <c r="W69" s="484"/>
      <c r="X69" s="484"/>
      <c r="Y69" s="484"/>
      <c r="Z69" s="484"/>
      <c r="AA69" s="484"/>
      <c r="AB69" s="484"/>
      <c r="AC69" s="484"/>
      <c r="AD69" s="484"/>
      <c r="AE69" s="78"/>
      <c r="AF69" s="123"/>
    </row>
    <row r="70" spans="1:32" s="57" customFormat="1" ht="66" customHeight="1">
      <c r="A70" s="489"/>
      <c r="B70" s="324"/>
      <c r="C70" s="324"/>
      <c r="D70" s="324"/>
      <c r="E70" s="324"/>
      <c r="F70" s="324"/>
      <c r="G70" s="324"/>
      <c r="H70" s="324"/>
      <c r="I70" s="324"/>
      <c r="J70" s="324"/>
      <c r="K70" s="490"/>
      <c r="L70" s="490"/>
      <c r="M70" s="490"/>
      <c r="N70" s="497"/>
      <c r="O70" s="498"/>
      <c r="P70" s="499"/>
      <c r="Q70" s="483"/>
      <c r="R70" s="483"/>
      <c r="S70" s="483"/>
      <c r="T70" s="324"/>
      <c r="U70" s="324"/>
      <c r="V70" s="324"/>
      <c r="W70" s="484"/>
      <c r="X70" s="484"/>
      <c r="Y70" s="484"/>
      <c r="Z70" s="484"/>
      <c r="AA70" s="484"/>
      <c r="AB70" s="484"/>
      <c r="AC70" s="484"/>
      <c r="AD70" s="484"/>
      <c r="AE70" s="78"/>
      <c r="AF70" s="123"/>
    </row>
    <row r="71" spans="1:32" s="57" customFormat="1" ht="12.75" customHeight="1">
      <c r="A71" s="109">
        <v>1</v>
      </c>
      <c r="B71" s="482">
        <v>2</v>
      </c>
      <c r="C71" s="482"/>
      <c r="D71" s="482"/>
      <c r="E71" s="482"/>
      <c r="F71" s="482"/>
      <c r="G71" s="482"/>
      <c r="H71" s="482"/>
      <c r="I71" s="482"/>
      <c r="J71" s="482"/>
      <c r="K71" s="480">
        <v>3</v>
      </c>
      <c r="L71" s="480"/>
      <c r="M71" s="480"/>
      <c r="N71" s="480">
        <v>4</v>
      </c>
      <c r="O71" s="480"/>
      <c r="P71" s="480"/>
      <c r="Q71" s="480">
        <v>5</v>
      </c>
      <c r="R71" s="480"/>
      <c r="S71" s="480"/>
      <c r="T71" s="480">
        <v>6</v>
      </c>
      <c r="U71" s="480"/>
      <c r="V71" s="480"/>
      <c r="W71" s="481"/>
      <c r="X71" s="481"/>
      <c r="Y71" s="481"/>
      <c r="Z71" s="481"/>
      <c r="AA71" s="481"/>
      <c r="AB71" s="481"/>
      <c r="AC71" s="481"/>
      <c r="AD71" s="481"/>
      <c r="AE71" s="78"/>
      <c r="AF71" s="123"/>
    </row>
    <row r="72" spans="1:32" s="57" customFormat="1" ht="25.5" customHeight="1">
      <c r="A72" s="90"/>
      <c r="B72" s="442" t="s">
        <v>298</v>
      </c>
      <c r="C72" s="442"/>
      <c r="D72" s="442"/>
      <c r="E72" s="442"/>
      <c r="F72" s="442"/>
      <c r="G72" s="442"/>
      <c r="H72" s="442"/>
      <c r="I72" s="442"/>
      <c r="J72" s="442"/>
      <c r="K72" s="385"/>
      <c r="L72" s="385"/>
      <c r="M72" s="385"/>
      <c r="N72" s="385"/>
      <c r="O72" s="385"/>
      <c r="P72" s="385"/>
      <c r="Q72" s="385"/>
      <c r="R72" s="385"/>
      <c r="S72" s="385"/>
      <c r="T72" s="385"/>
      <c r="U72" s="385"/>
      <c r="V72" s="385"/>
      <c r="W72" s="471"/>
      <c r="X72" s="471"/>
      <c r="Y72" s="471"/>
      <c r="Z72" s="471"/>
      <c r="AA72" s="471"/>
      <c r="AB72" s="471"/>
      <c r="AC72" s="471"/>
      <c r="AD72" s="471"/>
      <c r="AE72" s="78"/>
      <c r="AF72" s="123"/>
    </row>
    <row r="73" spans="1:32" s="57" customFormat="1" ht="19.5" customHeight="1">
      <c r="A73" s="90"/>
      <c r="B73" s="476" t="s">
        <v>299</v>
      </c>
      <c r="C73" s="476"/>
      <c r="D73" s="476"/>
      <c r="E73" s="476"/>
      <c r="F73" s="476"/>
      <c r="G73" s="476"/>
      <c r="H73" s="476"/>
      <c r="I73" s="476"/>
      <c r="J73" s="476"/>
      <c r="K73" s="385"/>
      <c r="L73" s="385"/>
      <c r="M73" s="385"/>
      <c r="N73" s="385"/>
      <c r="O73" s="385"/>
      <c r="P73" s="385"/>
      <c r="Q73" s="385"/>
      <c r="R73" s="385"/>
      <c r="S73" s="385"/>
      <c r="T73" s="385"/>
      <c r="U73" s="385"/>
      <c r="V73" s="385"/>
      <c r="W73" s="471"/>
      <c r="X73" s="471"/>
      <c r="Y73" s="471"/>
      <c r="Z73" s="471"/>
      <c r="AA73" s="471"/>
      <c r="AB73" s="471"/>
      <c r="AC73" s="471"/>
      <c r="AD73" s="471"/>
      <c r="AE73" s="78"/>
      <c r="AF73" s="123"/>
    </row>
    <row r="74" spans="1:32" s="57" customFormat="1" ht="19.5" customHeight="1">
      <c r="A74" s="90"/>
      <c r="B74" s="476" t="s">
        <v>300</v>
      </c>
      <c r="C74" s="476"/>
      <c r="D74" s="476"/>
      <c r="E74" s="476"/>
      <c r="F74" s="476"/>
      <c r="G74" s="476"/>
      <c r="H74" s="476"/>
      <c r="I74" s="476"/>
      <c r="J74" s="476"/>
      <c r="K74" s="385"/>
      <c r="L74" s="385"/>
      <c r="M74" s="385"/>
      <c r="N74" s="385"/>
      <c r="O74" s="385"/>
      <c r="P74" s="385"/>
      <c r="Q74" s="385"/>
      <c r="R74" s="385"/>
      <c r="S74" s="385"/>
      <c r="T74" s="385"/>
      <c r="U74" s="385"/>
      <c r="V74" s="385"/>
      <c r="W74" s="471"/>
      <c r="X74" s="471"/>
      <c r="Y74" s="471"/>
      <c r="Z74" s="471"/>
      <c r="AA74" s="471"/>
      <c r="AB74" s="471"/>
      <c r="AC74" s="471"/>
      <c r="AD74" s="471"/>
      <c r="AE74" s="78"/>
      <c r="AF74" s="123"/>
    </row>
    <row r="75" spans="1:32" s="57" customFormat="1" ht="23.25" customHeight="1">
      <c r="A75" s="90"/>
      <c r="B75" s="477" t="s">
        <v>301</v>
      </c>
      <c r="C75" s="478"/>
      <c r="D75" s="478"/>
      <c r="E75" s="478"/>
      <c r="F75" s="478"/>
      <c r="G75" s="478"/>
      <c r="H75" s="478"/>
      <c r="I75" s="478"/>
      <c r="J75" s="479"/>
      <c r="K75" s="385"/>
      <c r="L75" s="385"/>
      <c r="M75" s="385"/>
      <c r="N75" s="385"/>
      <c r="O75" s="385"/>
      <c r="P75" s="385"/>
      <c r="Q75" s="385"/>
      <c r="R75" s="385"/>
      <c r="S75" s="385"/>
      <c r="T75" s="385"/>
      <c r="U75" s="385"/>
      <c r="V75" s="385"/>
      <c r="W75" s="471"/>
      <c r="X75" s="471"/>
      <c r="Y75" s="471"/>
      <c r="Z75" s="471"/>
      <c r="AA75" s="471"/>
      <c r="AB75" s="471"/>
      <c r="AC75" s="471"/>
      <c r="AD75" s="471"/>
      <c r="AE75" s="78"/>
      <c r="AF75" s="123"/>
    </row>
    <row r="76" spans="1:32" s="57" customFormat="1" ht="18" customHeight="1">
      <c r="A76" s="90"/>
      <c r="B76" s="476" t="s">
        <v>299</v>
      </c>
      <c r="C76" s="476"/>
      <c r="D76" s="476"/>
      <c r="E76" s="476"/>
      <c r="F76" s="476"/>
      <c r="G76" s="476"/>
      <c r="H76" s="476"/>
      <c r="I76" s="476"/>
      <c r="J76" s="476"/>
      <c r="K76" s="385"/>
      <c r="L76" s="385"/>
      <c r="M76" s="385"/>
      <c r="N76" s="385"/>
      <c r="O76" s="385"/>
      <c r="P76" s="385"/>
      <c r="Q76" s="385"/>
      <c r="R76" s="385"/>
      <c r="S76" s="385"/>
      <c r="T76" s="385"/>
      <c r="U76" s="385"/>
      <c r="V76" s="385"/>
      <c r="W76" s="471"/>
      <c r="X76" s="471"/>
      <c r="Y76" s="471"/>
      <c r="Z76" s="471"/>
      <c r="AA76" s="471"/>
      <c r="AB76" s="471"/>
      <c r="AC76" s="471"/>
      <c r="AD76" s="471"/>
      <c r="AE76" s="78"/>
      <c r="AF76" s="123"/>
    </row>
    <row r="77" spans="1:32" s="57" customFormat="1" ht="24.95" customHeight="1">
      <c r="A77" s="142"/>
      <c r="B77" s="476" t="s">
        <v>300</v>
      </c>
      <c r="C77" s="476"/>
      <c r="D77" s="476"/>
      <c r="E77" s="476"/>
      <c r="F77" s="476"/>
      <c r="G77" s="476"/>
      <c r="H77" s="476"/>
      <c r="I77" s="476"/>
      <c r="J77" s="476"/>
      <c r="K77" s="385"/>
      <c r="L77" s="385"/>
      <c r="M77" s="385"/>
      <c r="N77" s="385"/>
      <c r="O77" s="385"/>
      <c r="P77" s="385"/>
      <c r="Q77" s="385"/>
      <c r="R77" s="385"/>
      <c r="S77" s="385"/>
      <c r="T77" s="385"/>
      <c r="U77" s="385"/>
      <c r="V77" s="385"/>
      <c r="W77" s="471"/>
      <c r="X77" s="471"/>
      <c r="Y77" s="471"/>
      <c r="Z77" s="471"/>
      <c r="AA77" s="471"/>
      <c r="AB77" s="471"/>
      <c r="AC77" s="471"/>
      <c r="AD77" s="471"/>
      <c r="AE77" s="78"/>
      <c r="AF77" s="123"/>
    </row>
    <row r="78" spans="1:32" s="57" customFormat="1" ht="23.25" customHeight="1">
      <c r="A78" s="142"/>
      <c r="B78" s="477" t="s">
        <v>302</v>
      </c>
      <c r="C78" s="478"/>
      <c r="D78" s="478"/>
      <c r="E78" s="478"/>
      <c r="F78" s="478"/>
      <c r="G78" s="478"/>
      <c r="H78" s="478"/>
      <c r="I78" s="478"/>
      <c r="J78" s="479"/>
      <c r="K78" s="385">
        <v>1200</v>
      </c>
      <c r="L78" s="385"/>
      <c r="M78" s="385"/>
      <c r="N78" s="385">
        <v>1700</v>
      </c>
      <c r="O78" s="385"/>
      <c r="P78" s="385"/>
      <c r="Q78" s="385">
        <v>1700</v>
      </c>
      <c r="R78" s="385"/>
      <c r="S78" s="385"/>
      <c r="T78" s="385"/>
      <c r="U78" s="385"/>
      <c r="V78" s="385"/>
      <c r="W78" s="471"/>
      <c r="X78" s="471"/>
      <c r="Y78" s="471"/>
      <c r="Z78" s="471"/>
      <c r="AA78" s="471"/>
      <c r="AB78" s="471"/>
      <c r="AC78" s="471"/>
      <c r="AD78" s="471"/>
      <c r="AE78" s="78"/>
      <c r="AF78" s="123"/>
    </row>
    <row r="79" spans="1:32" s="57" customFormat="1" ht="17.25" customHeight="1">
      <c r="A79" s="142"/>
      <c r="B79" s="476" t="s">
        <v>299</v>
      </c>
      <c r="C79" s="476"/>
      <c r="D79" s="476"/>
      <c r="E79" s="476"/>
      <c r="F79" s="476"/>
      <c r="G79" s="476"/>
      <c r="H79" s="476"/>
      <c r="I79" s="476"/>
      <c r="J79" s="476"/>
      <c r="K79" s="385">
        <v>1200</v>
      </c>
      <c r="L79" s="385"/>
      <c r="M79" s="385"/>
      <c r="N79" s="385">
        <v>1700</v>
      </c>
      <c r="O79" s="385"/>
      <c r="P79" s="385"/>
      <c r="Q79" s="385">
        <v>1700</v>
      </c>
      <c r="R79" s="385"/>
      <c r="S79" s="385"/>
      <c r="T79" s="385"/>
      <c r="U79" s="385"/>
      <c r="V79" s="385"/>
      <c r="W79" s="471"/>
      <c r="X79" s="471"/>
      <c r="Y79" s="471"/>
      <c r="Z79" s="471"/>
      <c r="AA79" s="471"/>
      <c r="AB79" s="471"/>
      <c r="AC79" s="471"/>
      <c r="AD79" s="471"/>
      <c r="AE79" s="78"/>
      <c r="AF79" s="123"/>
    </row>
    <row r="80" spans="1:32" ht="18" customHeight="1">
      <c r="A80" s="142"/>
      <c r="B80" s="476" t="s">
        <v>300</v>
      </c>
      <c r="C80" s="476"/>
      <c r="D80" s="476"/>
      <c r="E80" s="476"/>
      <c r="F80" s="476"/>
      <c r="G80" s="476"/>
      <c r="H80" s="476"/>
      <c r="I80" s="476"/>
      <c r="J80" s="476"/>
      <c r="K80" s="385">
        <v>1200</v>
      </c>
      <c r="L80" s="385"/>
      <c r="M80" s="385"/>
      <c r="N80" s="385">
        <v>1700</v>
      </c>
      <c r="O80" s="385"/>
      <c r="P80" s="385"/>
      <c r="Q80" s="385">
        <v>1700</v>
      </c>
      <c r="R80" s="385"/>
      <c r="S80" s="385"/>
      <c r="T80" s="385"/>
      <c r="U80" s="385"/>
      <c r="V80" s="385"/>
      <c r="W80" s="471"/>
      <c r="X80" s="471"/>
      <c r="Y80" s="471"/>
      <c r="Z80" s="471"/>
      <c r="AA80" s="471"/>
      <c r="AB80" s="471"/>
      <c r="AC80" s="471"/>
      <c r="AD80" s="471"/>
      <c r="AE80" s="78"/>
      <c r="AF80" s="16"/>
    </row>
    <row r="81" spans="1:32" ht="23.25" customHeight="1">
      <c r="A81" s="470" t="s">
        <v>52</v>
      </c>
      <c r="B81" s="470"/>
      <c r="C81" s="470"/>
      <c r="D81" s="470"/>
      <c r="E81" s="470"/>
      <c r="F81" s="470"/>
      <c r="G81" s="470"/>
      <c r="H81" s="470"/>
      <c r="I81" s="470"/>
      <c r="J81" s="470"/>
      <c r="K81" s="385"/>
      <c r="L81" s="385"/>
      <c r="M81" s="385"/>
      <c r="N81" s="385"/>
      <c r="O81" s="385"/>
      <c r="P81" s="385"/>
      <c r="Q81" s="385"/>
      <c r="R81" s="385"/>
      <c r="S81" s="385"/>
      <c r="T81" s="385"/>
      <c r="U81" s="385"/>
      <c r="V81" s="385"/>
      <c r="W81" s="471"/>
      <c r="X81" s="471"/>
      <c r="Y81" s="471"/>
      <c r="Z81" s="471"/>
      <c r="AA81" s="471"/>
      <c r="AB81" s="471"/>
      <c r="AC81" s="471"/>
      <c r="AD81" s="471"/>
      <c r="AE81" s="78"/>
      <c r="AF81" s="16"/>
    </row>
    <row r="82" spans="1:32" s="3" customFormat="1" ht="33.75" customHeight="1">
      <c r="A82" s="138"/>
      <c r="B82" s="472" t="s">
        <v>279</v>
      </c>
      <c r="C82" s="473"/>
      <c r="D82" s="473"/>
      <c r="E82" s="473"/>
      <c r="F82" s="473"/>
      <c r="G82" s="144"/>
      <c r="H82" s="144"/>
      <c r="I82" s="144"/>
      <c r="J82" s="144"/>
      <c r="K82" s="144"/>
      <c r="L82" s="378" t="s">
        <v>280</v>
      </c>
      <c r="M82" s="378"/>
      <c r="N82" s="378"/>
      <c r="O82" s="378"/>
      <c r="P82" s="378"/>
      <c r="Q82" s="141"/>
      <c r="R82" s="141"/>
      <c r="S82" s="141"/>
      <c r="T82" s="141"/>
      <c r="U82" s="141"/>
      <c r="V82" s="474" t="s">
        <v>487</v>
      </c>
      <c r="W82" s="475"/>
      <c r="X82" s="475"/>
      <c r="Y82" s="475"/>
      <c r="Z82" s="475"/>
      <c r="AA82" s="28"/>
      <c r="AB82" s="138"/>
      <c r="AC82" s="138"/>
      <c r="AD82" s="138"/>
      <c r="AE82" s="138"/>
      <c r="AF82" s="138"/>
    </row>
    <row r="83" spans="1:32" s="28" customFormat="1" ht="16.5" customHeight="1">
      <c r="A83" s="139"/>
      <c r="B83" s="148"/>
      <c r="C83" s="149" t="s">
        <v>71</v>
      </c>
      <c r="D83" s="3"/>
      <c r="E83" s="150"/>
      <c r="F83" s="150"/>
      <c r="G83" s="150"/>
      <c r="H83" s="150"/>
      <c r="I83" s="150"/>
      <c r="J83" s="150"/>
      <c r="K83" s="150"/>
      <c r="L83" s="3"/>
      <c r="M83" s="148"/>
      <c r="N83" s="151" t="s">
        <v>72</v>
      </c>
      <c r="O83" s="152"/>
      <c r="P83" s="149"/>
      <c r="Q83" s="153"/>
      <c r="R83" s="153"/>
      <c r="S83" s="153"/>
      <c r="T83" s="149"/>
      <c r="U83" s="149"/>
      <c r="V83" s="469" t="s">
        <v>99</v>
      </c>
      <c r="W83" s="469"/>
      <c r="X83" s="469"/>
      <c r="Y83" s="469"/>
      <c r="Z83" s="469"/>
      <c r="AA83" s="3"/>
      <c r="AB83" s="139"/>
      <c r="AC83" s="139"/>
      <c r="AD83" s="139"/>
      <c r="AE83" s="139"/>
      <c r="AF83" s="139"/>
    </row>
    <row r="84" spans="1:32" s="3" customFormat="1">
      <c r="A84" s="138"/>
      <c r="B84" s="138"/>
      <c r="C84" s="138"/>
      <c r="D84" s="138"/>
      <c r="E84" s="138"/>
      <c r="F84" s="89"/>
      <c r="G84" s="89"/>
      <c r="H84" s="89"/>
      <c r="I84" s="89"/>
      <c r="J84" s="89"/>
      <c r="K84" s="89"/>
      <c r="L84" s="89"/>
      <c r="M84" s="138"/>
      <c r="N84" s="138"/>
      <c r="O84" s="138"/>
      <c r="P84" s="138"/>
      <c r="Q84" s="89"/>
      <c r="R84" s="89"/>
      <c r="S84" s="89"/>
      <c r="T84" s="89"/>
      <c r="U84" s="138"/>
      <c r="V84" s="138"/>
      <c r="W84" s="138"/>
      <c r="X84" s="89"/>
      <c r="Y84" s="89"/>
      <c r="Z84" s="89"/>
      <c r="AA84" s="89"/>
      <c r="AB84" s="138"/>
      <c r="AC84" s="138"/>
      <c r="AD84" s="138"/>
      <c r="AE84" s="138"/>
      <c r="AF84" s="138"/>
    </row>
    <row r="85" spans="1:32">
      <c r="A85" s="16"/>
      <c r="B85" s="16"/>
      <c r="C85" s="317" t="s">
        <v>516</v>
      </c>
      <c r="D85" s="318"/>
      <c r="E85" s="318"/>
      <c r="F85" s="318"/>
      <c r="G85" s="318"/>
      <c r="H85" s="318"/>
      <c r="I85" s="318"/>
      <c r="J85" s="318"/>
      <c r="K85" s="550"/>
      <c r="L85" s="550"/>
      <c r="M85" s="550"/>
      <c r="N85" s="550"/>
      <c r="O85" s="550"/>
      <c r="P85" s="550"/>
      <c r="Q85" s="550"/>
      <c r="R85" s="550"/>
      <c r="S85" s="550"/>
      <c r="T85" s="550"/>
      <c r="U85" s="550"/>
      <c r="V85" s="550"/>
      <c r="W85" s="550"/>
      <c r="X85" s="16"/>
      <c r="Y85" s="16"/>
      <c r="Z85" s="16"/>
      <c r="AA85" s="16"/>
      <c r="AB85" s="16"/>
      <c r="AC85" s="16"/>
      <c r="AD85" s="16"/>
      <c r="AE85" s="16"/>
      <c r="AF85" s="16"/>
    </row>
    <row r="86" spans="1:32">
      <c r="A86" s="16"/>
      <c r="B86" s="16"/>
      <c r="C86" s="140"/>
      <c r="D86" s="140"/>
      <c r="E86" s="140"/>
      <c r="F86" s="140"/>
      <c r="G86" s="140"/>
      <c r="H86" s="140"/>
      <c r="I86" s="140"/>
      <c r="J86" s="140"/>
      <c r="K86" s="140"/>
      <c r="L86" s="140"/>
      <c r="M86" s="140"/>
      <c r="N86" s="140"/>
      <c r="O86" s="140"/>
      <c r="P86" s="140"/>
      <c r="Q86" s="140"/>
      <c r="R86" s="140"/>
      <c r="S86" s="140"/>
      <c r="T86" s="140"/>
      <c r="U86" s="140"/>
      <c r="V86" s="140"/>
      <c r="W86" s="16"/>
      <c r="X86" s="16"/>
      <c r="Y86" s="16"/>
      <c r="Z86" s="16"/>
      <c r="AA86" s="16"/>
      <c r="AB86" s="16"/>
      <c r="AC86" s="16"/>
      <c r="AD86" s="16"/>
      <c r="AE86" s="16"/>
      <c r="AF86" s="16"/>
    </row>
    <row r="87" spans="1:32">
      <c r="A87" s="16"/>
      <c r="B87" s="16"/>
      <c r="C87" s="140"/>
      <c r="D87" s="140"/>
      <c r="E87" s="140"/>
      <c r="F87" s="140"/>
      <c r="G87" s="140"/>
      <c r="H87" s="140"/>
      <c r="I87" s="140"/>
      <c r="J87" s="140"/>
      <c r="K87" s="140"/>
      <c r="L87" s="140"/>
      <c r="M87" s="140"/>
      <c r="N87" s="140"/>
      <c r="O87" s="140"/>
      <c r="P87" s="140"/>
      <c r="Q87" s="140"/>
      <c r="R87" s="140"/>
      <c r="S87" s="140"/>
      <c r="T87" s="140"/>
      <c r="U87" s="140"/>
      <c r="V87" s="140"/>
      <c r="W87" s="16"/>
      <c r="X87" s="16"/>
      <c r="Y87" s="16"/>
      <c r="Z87" s="16"/>
      <c r="AA87" s="16"/>
      <c r="AB87" s="16"/>
      <c r="AC87" s="16"/>
      <c r="AD87" s="16"/>
      <c r="AE87" s="16"/>
      <c r="AF87" s="16"/>
    </row>
    <row r="88" spans="1:32">
      <c r="C88" s="29"/>
    </row>
    <row r="91" spans="1:32" ht="19.5">
      <c r="C91" s="30"/>
    </row>
    <row r="92" spans="1:32" ht="19.5">
      <c r="C92" s="30"/>
    </row>
    <row r="93" spans="1:32" ht="19.5">
      <c r="C93" s="30"/>
    </row>
    <row r="94" spans="1:32" ht="19.5">
      <c r="C94" s="30"/>
    </row>
    <row r="95" spans="1:32" ht="19.5">
      <c r="C95" s="30"/>
    </row>
    <row r="96" spans="1:32" ht="19.5">
      <c r="C96" s="30"/>
    </row>
    <row r="97" spans="3:3" ht="19.5">
      <c r="C97" s="30"/>
    </row>
  </sheetData>
  <mergeCells count="540">
    <mergeCell ref="AE25:AF25"/>
    <mergeCell ref="C85:W85"/>
    <mergeCell ref="R9:T9"/>
    <mergeCell ref="AE23:AF23"/>
    <mergeCell ref="AD29:AF29"/>
    <mergeCell ref="AC26:AD26"/>
    <mergeCell ref="AE26:AF26"/>
    <mergeCell ref="Z29:AB29"/>
    <mergeCell ref="Y21:Z21"/>
    <mergeCell ref="AA20:AB20"/>
    <mergeCell ref="B35:L35"/>
    <mergeCell ref="R23:V23"/>
    <mergeCell ref="D24:G24"/>
    <mergeCell ref="H24:Q24"/>
    <mergeCell ref="R24:V24"/>
    <mergeCell ref="D21:G21"/>
    <mergeCell ref="H21:Q21"/>
    <mergeCell ref="R21:V21"/>
    <mergeCell ref="N57:O58"/>
    <mergeCell ref="P58:Q58"/>
    <mergeCell ref="J56:K58"/>
    <mergeCell ref="L56:U56"/>
    <mergeCell ref="N65:O65"/>
    <mergeCell ref="J65:K65"/>
    <mergeCell ref="P65:Q65"/>
    <mergeCell ref="T60:U60"/>
    <mergeCell ref="N60:O60"/>
    <mergeCell ref="T59:U59"/>
    <mergeCell ref="R59:S59"/>
    <mergeCell ref="AD1:AF1"/>
    <mergeCell ref="AD2:AF2"/>
    <mergeCell ref="T65:U65"/>
    <mergeCell ref="V65:Z65"/>
    <mergeCell ref="T63:U63"/>
    <mergeCell ref="V63:Z63"/>
    <mergeCell ref="T64:U64"/>
    <mergeCell ref="V64:Z64"/>
    <mergeCell ref="T61:U61"/>
    <mergeCell ref="V60:Z60"/>
    <mergeCell ref="V56:Z58"/>
    <mergeCell ref="P57:U57"/>
    <mergeCell ref="AA24:AB24"/>
    <mergeCell ref="AA23:AB23"/>
    <mergeCell ref="Y22:Z22"/>
    <mergeCell ref="Y24:Z24"/>
    <mergeCell ref="AC21:AD21"/>
    <mergeCell ref="AE24:AF24"/>
    <mergeCell ref="AC22:AD22"/>
    <mergeCell ref="L57:M58"/>
    <mergeCell ref="R61:S61"/>
    <mergeCell ref="N61:O61"/>
    <mergeCell ref="P60:Q60"/>
    <mergeCell ref="R60:S60"/>
    <mergeCell ref="V61:Z61"/>
    <mergeCell ref="W26:X26"/>
    <mergeCell ref="Y26:Z26"/>
    <mergeCell ref="AC25:AD25"/>
    <mergeCell ref="AA26:AB26"/>
    <mergeCell ref="N59:O59"/>
    <mergeCell ref="P61:Q61"/>
    <mergeCell ref="AC30:AF30"/>
    <mergeCell ref="AD31:AD32"/>
    <mergeCell ref="AE31:AE32"/>
    <mergeCell ref="AF31:AF32"/>
    <mergeCell ref="AC31:AC32"/>
    <mergeCell ref="T58:U58"/>
    <mergeCell ref="R58:S58"/>
    <mergeCell ref="A52:L52"/>
    <mergeCell ref="A42:A44"/>
    <mergeCell ref="B42:L44"/>
    <mergeCell ref="B45:L45"/>
    <mergeCell ref="A56:A58"/>
    <mergeCell ref="AE22:AF22"/>
    <mergeCell ref="Y23:Z23"/>
    <mergeCell ref="AE21:AF21"/>
    <mergeCell ref="AA21:AB21"/>
    <mergeCell ref="B5:C6"/>
    <mergeCell ref="R6:T6"/>
    <mergeCell ref="G7:M7"/>
    <mergeCell ref="G8:M8"/>
    <mergeCell ref="R8:T8"/>
    <mergeCell ref="AC23:AD23"/>
    <mergeCell ref="AA22:AB22"/>
    <mergeCell ref="W22:X22"/>
    <mergeCell ref="D22:G22"/>
    <mergeCell ref="W21:X21"/>
    <mergeCell ref="AD9:AF9"/>
    <mergeCell ref="AD8:AF8"/>
    <mergeCell ref="AA8:AC8"/>
    <mergeCell ref="AA7:AC7"/>
    <mergeCell ref="AD7:AF7"/>
    <mergeCell ref="U9:W9"/>
    <mergeCell ref="X9:Z9"/>
    <mergeCell ref="AA9:AC9"/>
    <mergeCell ref="B20:C20"/>
    <mergeCell ref="AE18:AF19"/>
    <mergeCell ref="A5:A6"/>
    <mergeCell ref="U8:W8"/>
    <mergeCell ref="U6:W6"/>
    <mergeCell ref="N5:Q6"/>
    <mergeCell ref="N7:Q7"/>
    <mergeCell ref="R5:AF5"/>
    <mergeCell ref="AD6:AF6"/>
    <mergeCell ref="R7:T7"/>
    <mergeCell ref="U7:W7"/>
    <mergeCell ref="AA6:AC6"/>
    <mergeCell ref="X8:Z8"/>
    <mergeCell ref="X7:Z7"/>
    <mergeCell ref="B7:C7"/>
    <mergeCell ref="B8:C8"/>
    <mergeCell ref="N8:Q8"/>
    <mergeCell ref="G5:M6"/>
    <mergeCell ref="D5:F6"/>
    <mergeCell ref="D7:F7"/>
    <mergeCell ref="D8:F8"/>
    <mergeCell ref="X6:Z6"/>
    <mergeCell ref="AC18:AD19"/>
    <mergeCell ref="AA18:AB19"/>
    <mergeCell ref="AC20:AD20"/>
    <mergeCell ref="Y20:Z20"/>
    <mergeCell ref="R20:V20"/>
    <mergeCell ref="W20:X20"/>
    <mergeCell ref="AE20:AF20"/>
    <mergeCell ref="A17:A19"/>
    <mergeCell ref="D17:G19"/>
    <mergeCell ref="H17:Q19"/>
    <mergeCell ref="W17:AF17"/>
    <mergeCell ref="W18:X19"/>
    <mergeCell ref="B17:C19"/>
    <mergeCell ref="N11:Q11"/>
    <mergeCell ref="U11:W11"/>
    <mergeCell ref="AA12:AC12"/>
    <mergeCell ref="AA13:AC13"/>
    <mergeCell ref="R13:T13"/>
    <mergeCell ref="U13:W13"/>
    <mergeCell ref="R12:T12"/>
    <mergeCell ref="X11:Z11"/>
    <mergeCell ref="AA11:AC11"/>
    <mergeCell ref="R10:T10"/>
    <mergeCell ref="R11:T11"/>
    <mergeCell ref="U12:W12"/>
    <mergeCell ref="X12:Z12"/>
    <mergeCell ref="AD13:AF13"/>
    <mergeCell ref="AD12:AF12"/>
    <mergeCell ref="U10:W10"/>
    <mergeCell ref="X10:Z10"/>
    <mergeCell ref="AD10:AF10"/>
    <mergeCell ref="AD11:AF11"/>
    <mergeCell ref="H61:I61"/>
    <mergeCell ref="B34:L34"/>
    <mergeCell ref="B30:L32"/>
    <mergeCell ref="A26:V26"/>
    <mergeCell ref="B21:C21"/>
    <mergeCell ref="D25:G25"/>
    <mergeCell ref="H25:Q25"/>
    <mergeCell ref="R25:V25"/>
    <mergeCell ref="G10:M10"/>
    <mergeCell ref="B24:C24"/>
    <mergeCell ref="G11:M11"/>
    <mergeCell ref="B22:C22"/>
    <mergeCell ref="B23:C23"/>
    <mergeCell ref="D23:G23"/>
    <mergeCell ref="H22:Q22"/>
    <mergeCell ref="H23:Q23"/>
    <mergeCell ref="D20:G20"/>
    <mergeCell ref="H20:Q20"/>
    <mergeCell ref="B11:C11"/>
    <mergeCell ref="A13:M13"/>
    <mergeCell ref="B10:C10"/>
    <mergeCell ref="B12:C12"/>
    <mergeCell ref="G12:M12"/>
    <mergeCell ref="P59:Q59"/>
    <mergeCell ref="B9:C9"/>
    <mergeCell ref="D9:F9"/>
    <mergeCell ref="G9:M9"/>
    <mergeCell ref="D12:F12"/>
    <mergeCell ref="B60:C60"/>
    <mergeCell ref="B61:C61"/>
    <mergeCell ref="F56:G58"/>
    <mergeCell ref="B56:C58"/>
    <mergeCell ref="D59:E59"/>
    <mergeCell ref="D61:E61"/>
    <mergeCell ref="D56:E58"/>
    <mergeCell ref="J61:K61"/>
    <mergeCell ref="H59:I59"/>
    <mergeCell ref="J60:K60"/>
    <mergeCell ref="L59:M59"/>
    <mergeCell ref="B25:C25"/>
    <mergeCell ref="D11:F11"/>
    <mergeCell ref="D10:F10"/>
    <mergeCell ref="D60:E60"/>
    <mergeCell ref="H56:I58"/>
    <mergeCell ref="B46:L46"/>
    <mergeCell ref="B47:L47"/>
    <mergeCell ref="A40:L40"/>
    <mergeCell ref="A51:L51"/>
    <mergeCell ref="J63:K63"/>
    <mergeCell ref="H64:I64"/>
    <mergeCell ref="J64:K64"/>
    <mergeCell ref="H63:I63"/>
    <mergeCell ref="J62:K62"/>
    <mergeCell ref="R64:S64"/>
    <mergeCell ref="L64:M64"/>
    <mergeCell ref="N64:O64"/>
    <mergeCell ref="P64:Q64"/>
    <mergeCell ref="L62:M62"/>
    <mergeCell ref="N62:O62"/>
    <mergeCell ref="P62:Q62"/>
    <mergeCell ref="N63:O63"/>
    <mergeCell ref="P63:Q63"/>
    <mergeCell ref="A30:A32"/>
    <mergeCell ref="Y25:Z25"/>
    <mergeCell ref="W25:X25"/>
    <mergeCell ref="B62:C62"/>
    <mergeCell ref="D63:E63"/>
    <mergeCell ref="F63:G63"/>
    <mergeCell ref="B33:L33"/>
    <mergeCell ref="B37:L37"/>
    <mergeCell ref="B36:L36"/>
    <mergeCell ref="H60:I60"/>
    <mergeCell ref="J59:K59"/>
    <mergeCell ref="A39:L39"/>
    <mergeCell ref="V62:Z62"/>
    <mergeCell ref="L61:M61"/>
    <mergeCell ref="S33:T33"/>
    <mergeCell ref="W33:X33"/>
    <mergeCell ref="Y33:Z33"/>
    <mergeCell ref="M30:T30"/>
    <mergeCell ref="B38:L38"/>
    <mergeCell ref="R62:S62"/>
    <mergeCell ref="F61:G61"/>
    <mergeCell ref="B59:C59"/>
    <mergeCell ref="F60:G60"/>
    <mergeCell ref="F59:G59"/>
    <mergeCell ref="A68:A70"/>
    <mergeCell ref="B68:J70"/>
    <mergeCell ref="K68:M70"/>
    <mergeCell ref="N68:P70"/>
    <mergeCell ref="AA56:AF58"/>
    <mergeCell ref="AD55:AF55"/>
    <mergeCell ref="AA61:AF61"/>
    <mergeCell ref="T62:U62"/>
    <mergeCell ref="AA62:AF62"/>
    <mergeCell ref="AA64:AF64"/>
    <mergeCell ref="AC69:AD70"/>
    <mergeCell ref="AA69:AB70"/>
    <mergeCell ref="AA65:AF65"/>
    <mergeCell ref="F65:G65"/>
    <mergeCell ref="A65:E65"/>
    <mergeCell ref="B63:C63"/>
    <mergeCell ref="B64:C64"/>
    <mergeCell ref="AA63:AF63"/>
    <mergeCell ref="L63:M63"/>
    <mergeCell ref="R65:S65"/>
    <mergeCell ref="H65:I65"/>
    <mergeCell ref="L65:M65"/>
    <mergeCell ref="F62:G62"/>
    <mergeCell ref="F64:G64"/>
    <mergeCell ref="Q68:S70"/>
    <mergeCell ref="T68:V70"/>
    <mergeCell ref="T72:V72"/>
    <mergeCell ref="W72:X72"/>
    <mergeCell ref="Y72:Z72"/>
    <mergeCell ref="Y69:Z70"/>
    <mergeCell ref="W69:X70"/>
    <mergeCell ref="W68:AD68"/>
    <mergeCell ref="B48:L48"/>
    <mergeCell ref="Q51:R51"/>
    <mergeCell ref="S51:T51"/>
    <mergeCell ref="M50:N50"/>
    <mergeCell ref="O50:P50"/>
    <mergeCell ref="Q50:R50"/>
    <mergeCell ref="S50:T50"/>
    <mergeCell ref="M52:N52"/>
    <mergeCell ref="O52:P52"/>
    <mergeCell ref="Q52:R52"/>
    <mergeCell ref="S52:T52"/>
    <mergeCell ref="M51:N51"/>
    <mergeCell ref="D62:E62"/>
    <mergeCell ref="D64:E64"/>
    <mergeCell ref="R63:S63"/>
    <mergeCell ref="H62:I62"/>
    <mergeCell ref="AA72:AB72"/>
    <mergeCell ref="AC72:AD72"/>
    <mergeCell ref="T71:V71"/>
    <mergeCell ref="Y71:Z71"/>
    <mergeCell ref="W71:X71"/>
    <mergeCell ref="T73:V73"/>
    <mergeCell ref="B73:J73"/>
    <mergeCell ref="K73:M73"/>
    <mergeCell ref="N73:P73"/>
    <mergeCell ref="Q73:S73"/>
    <mergeCell ref="AC71:AD71"/>
    <mergeCell ref="B72:J72"/>
    <mergeCell ref="K72:M72"/>
    <mergeCell ref="N72:P72"/>
    <mergeCell ref="Q72:S72"/>
    <mergeCell ref="AC73:AD73"/>
    <mergeCell ref="AA73:AB73"/>
    <mergeCell ref="Y73:Z73"/>
    <mergeCell ref="W73:X73"/>
    <mergeCell ref="AA71:AB71"/>
    <mergeCell ref="B71:J71"/>
    <mergeCell ref="K71:M71"/>
    <mergeCell ref="N71:P71"/>
    <mergeCell ref="Q71:S71"/>
    <mergeCell ref="B74:J74"/>
    <mergeCell ref="K74:M74"/>
    <mergeCell ref="N74:P74"/>
    <mergeCell ref="Q74:S74"/>
    <mergeCell ref="T74:V74"/>
    <mergeCell ref="W74:X74"/>
    <mergeCell ref="Y74:Z74"/>
    <mergeCell ref="AA74:AB74"/>
    <mergeCell ref="AC74:AD74"/>
    <mergeCell ref="AC75:AD75"/>
    <mergeCell ref="B76:J76"/>
    <mergeCell ref="K76:M76"/>
    <mergeCell ref="N76:P76"/>
    <mergeCell ref="Q76:S76"/>
    <mergeCell ref="T76:V76"/>
    <mergeCell ref="Y76:Z76"/>
    <mergeCell ref="AA76:AB76"/>
    <mergeCell ref="AC76:AD76"/>
    <mergeCell ref="T75:V75"/>
    <mergeCell ref="B75:J75"/>
    <mergeCell ref="K75:M75"/>
    <mergeCell ref="N75:P75"/>
    <mergeCell ref="Q75:S75"/>
    <mergeCell ref="AA75:AB75"/>
    <mergeCell ref="Y75:Z75"/>
    <mergeCell ref="W75:X75"/>
    <mergeCell ref="W76:X76"/>
    <mergeCell ref="AC77:AD77"/>
    <mergeCell ref="B78:J78"/>
    <mergeCell ref="K78:M78"/>
    <mergeCell ref="N78:P78"/>
    <mergeCell ref="Q78:S78"/>
    <mergeCell ref="T78:V78"/>
    <mergeCell ref="W78:X78"/>
    <mergeCell ref="Y78:Z78"/>
    <mergeCell ref="AA78:AB78"/>
    <mergeCell ref="AC78:AD78"/>
    <mergeCell ref="T77:V77"/>
    <mergeCell ref="AA77:AB77"/>
    <mergeCell ref="Y77:Z77"/>
    <mergeCell ref="W77:X77"/>
    <mergeCell ref="B77:J77"/>
    <mergeCell ref="K77:M77"/>
    <mergeCell ref="N77:P77"/>
    <mergeCell ref="Q77:S77"/>
    <mergeCell ref="AC81:AD81"/>
    <mergeCell ref="AC79:AD79"/>
    <mergeCell ref="B80:J80"/>
    <mergeCell ref="K80:M80"/>
    <mergeCell ref="N80:P80"/>
    <mergeCell ref="Q80:S80"/>
    <mergeCell ref="T80:V80"/>
    <mergeCell ref="W80:X80"/>
    <mergeCell ref="Y80:Z80"/>
    <mergeCell ref="AA80:AB80"/>
    <mergeCell ref="AA79:AB79"/>
    <mergeCell ref="Y79:Z79"/>
    <mergeCell ref="W79:X79"/>
    <mergeCell ref="T79:V79"/>
    <mergeCell ref="AA81:AB81"/>
    <mergeCell ref="AC80:AD80"/>
    <mergeCell ref="B79:J79"/>
    <mergeCell ref="K79:M79"/>
    <mergeCell ref="N79:P79"/>
    <mergeCell ref="Q79:S79"/>
    <mergeCell ref="V83:Z83"/>
    <mergeCell ref="A81:J81"/>
    <mergeCell ref="K81:M81"/>
    <mergeCell ref="N81:P81"/>
    <mergeCell ref="Q81:S81"/>
    <mergeCell ref="T81:V81"/>
    <mergeCell ref="W81:X81"/>
    <mergeCell ref="Y81:Z81"/>
    <mergeCell ref="B82:F82"/>
    <mergeCell ref="L82:P82"/>
    <mergeCell ref="V82:Z82"/>
    <mergeCell ref="AC24:AD24"/>
    <mergeCell ref="W24:X24"/>
    <mergeCell ref="W23:X23"/>
    <mergeCell ref="V59:Z59"/>
    <mergeCell ref="AA59:AF59"/>
    <mergeCell ref="AA60:AF60"/>
    <mergeCell ref="B67:AE67"/>
    <mergeCell ref="L60:M60"/>
    <mergeCell ref="B49:L49"/>
    <mergeCell ref="B50:L50"/>
    <mergeCell ref="M39:N39"/>
    <mergeCell ref="O35:P35"/>
    <mergeCell ref="O36:P36"/>
    <mergeCell ref="Q36:R36"/>
    <mergeCell ref="Q39:R39"/>
    <mergeCell ref="Q40:R40"/>
    <mergeCell ref="O40:P40"/>
    <mergeCell ref="O39:P39"/>
    <mergeCell ref="Q34:R34"/>
    <mergeCell ref="M31:N32"/>
    <mergeCell ref="M33:N33"/>
    <mergeCell ref="M34:N34"/>
    <mergeCell ref="Q31:R32"/>
    <mergeCell ref="Q33:R33"/>
    <mergeCell ref="N9:Q9"/>
    <mergeCell ref="N10:Q10"/>
    <mergeCell ref="M37:N37"/>
    <mergeCell ref="M38:N38"/>
    <mergeCell ref="M40:N40"/>
    <mergeCell ref="O37:P37"/>
    <mergeCell ref="O38:P38"/>
    <mergeCell ref="AA31:AB32"/>
    <mergeCell ref="AA25:AB25"/>
    <mergeCell ref="N13:Q13"/>
    <mergeCell ref="N12:Q12"/>
    <mergeCell ref="R22:V22"/>
    <mergeCell ref="S31:T32"/>
    <mergeCell ref="W31:X32"/>
    <mergeCell ref="Y31:Z32"/>
    <mergeCell ref="X13:Z13"/>
    <mergeCell ref="Y18:Z19"/>
    <mergeCell ref="AA10:AC10"/>
    <mergeCell ref="R17:V19"/>
    <mergeCell ref="M35:N35"/>
    <mergeCell ref="M36:N36"/>
    <mergeCell ref="O31:P32"/>
    <mergeCell ref="O33:P33"/>
    <mergeCell ref="O34:P34"/>
    <mergeCell ref="S36:T36"/>
    <mergeCell ref="S37:T37"/>
    <mergeCell ref="Q37:R37"/>
    <mergeCell ref="Q35:R35"/>
    <mergeCell ref="Q38:R38"/>
    <mergeCell ref="S38:T38"/>
    <mergeCell ref="S39:T39"/>
    <mergeCell ref="S40:T40"/>
    <mergeCell ref="U31:V32"/>
    <mergeCell ref="U33:V33"/>
    <mergeCell ref="U35:V35"/>
    <mergeCell ref="U36:V36"/>
    <mergeCell ref="U38:V38"/>
    <mergeCell ref="U40:V40"/>
    <mergeCell ref="S34:T34"/>
    <mergeCell ref="S35:T35"/>
    <mergeCell ref="U37:V37"/>
    <mergeCell ref="W37:X37"/>
    <mergeCell ref="Y37:Z37"/>
    <mergeCell ref="AA37:AB37"/>
    <mergeCell ref="AA40:AB40"/>
    <mergeCell ref="U30:AB30"/>
    <mergeCell ref="W38:X38"/>
    <mergeCell ref="Y38:Z38"/>
    <mergeCell ref="AA38:AB38"/>
    <mergeCell ref="U39:V39"/>
    <mergeCell ref="W39:X39"/>
    <mergeCell ref="Y39:Z39"/>
    <mergeCell ref="AA39:AB39"/>
    <mergeCell ref="W36:X36"/>
    <mergeCell ref="W35:X35"/>
    <mergeCell ref="Y35:Z35"/>
    <mergeCell ref="AA33:AB33"/>
    <mergeCell ref="U34:V34"/>
    <mergeCell ref="W34:X34"/>
    <mergeCell ref="Y34:Z34"/>
    <mergeCell ref="AA34:AB34"/>
    <mergeCell ref="AA35:AB35"/>
    <mergeCell ref="Y36:Z36"/>
    <mergeCell ref="AA36:AB36"/>
    <mergeCell ref="M43:N44"/>
    <mergeCell ref="O43:P44"/>
    <mergeCell ref="Q43:R44"/>
    <mergeCell ref="S43:T44"/>
    <mergeCell ref="W40:X40"/>
    <mergeCell ref="Y40:Z40"/>
    <mergeCell ref="M45:N45"/>
    <mergeCell ref="O45:P45"/>
    <mergeCell ref="Q45:R45"/>
    <mergeCell ref="S45:T45"/>
    <mergeCell ref="U42:AB42"/>
    <mergeCell ref="U43:V44"/>
    <mergeCell ref="W43:X44"/>
    <mergeCell ref="Y43:Z44"/>
    <mergeCell ref="AA43:AB44"/>
    <mergeCell ref="M42:T42"/>
    <mergeCell ref="U45:V45"/>
    <mergeCell ref="W45:X45"/>
    <mergeCell ref="Y45:Z45"/>
    <mergeCell ref="AA45:AB45"/>
    <mergeCell ref="M47:N47"/>
    <mergeCell ref="O47:P47"/>
    <mergeCell ref="Q47:R47"/>
    <mergeCell ref="S47:T47"/>
    <mergeCell ref="M46:N46"/>
    <mergeCell ref="O46:P46"/>
    <mergeCell ref="Q46:R46"/>
    <mergeCell ref="S46:T46"/>
    <mergeCell ref="M49:N49"/>
    <mergeCell ref="O49:P49"/>
    <mergeCell ref="Q49:R49"/>
    <mergeCell ref="S49:T49"/>
    <mergeCell ref="M48:N48"/>
    <mergeCell ref="O48:P48"/>
    <mergeCell ref="Q48:R48"/>
    <mergeCell ref="S48:T48"/>
    <mergeCell ref="O51:P51"/>
    <mergeCell ref="U47:V47"/>
    <mergeCell ref="W47:X47"/>
    <mergeCell ref="Y47:Z47"/>
    <mergeCell ref="AA47:AB47"/>
    <mergeCell ref="U46:V46"/>
    <mergeCell ref="W46:X46"/>
    <mergeCell ref="Y46:Z46"/>
    <mergeCell ref="AA46:AB46"/>
    <mergeCell ref="U49:V49"/>
    <mergeCell ref="W49:X49"/>
    <mergeCell ref="Y49:Z49"/>
    <mergeCell ref="AA49:AB49"/>
    <mergeCell ref="U48:V48"/>
    <mergeCell ref="W48:X48"/>
    <mergeCell ref="Y48:Z48"/>
    <mergeCell ref="AA48:AB48"/>
    <mergeCell ref="W51:X51"/>
    <mergeCell ref="Y51:Z51"/>
    <mergeCell ref="AA51:AB51"/>
    <mergeCell ref="U50:V50"/>
    <mergeCell ref="W50:X50"/>
    <mergeCell ref="Y50:Z50"/>
    <mergeCell ref="AA50:AB50"/>
    <mergeCell ref="AC42:AF42"/>
    <mergeCell ref="AC43:AC44"/>
    <mergeCell ref="AD43:AD44"/>
    <mergeCell ref="AE43:AE44"/>
    <mergeCell ref="AF43:AF44"/>
    <mergeCell ref="U52:V52"/>
    <mergeCell ref="W52:X52"/>
    <mergeCell ref="Y52:Z52"/>
    <mergeCell ref="AA52:AB52"/>
    <mergeCell ref="U51:V51"/>
  </mergeCells>
  <phoneticPr fontId="3" type="noConversion"/>
  <pageMargins left="0.11811023622047245" right="0" top="0" bottom="0" header="0.31496062992125984" footer="0.31496062992125984"/>
  <pageSetup paperSize="9" scale="69" orientation="landscape" verticalDpi="1200" r:id="rId1"/>
  <headerFooter alignWithMargins="0"/>
  <rowBreaks count="1" manualBreakCount="1">
    <brk id="53" max="40" man="1"/>
  </rowBreaks>
  <colBreaks count="1" manualBreakCount="1">
    <brk id="40" max="86" man="1"/>
  </colBreaks>
  <ignoredErrors>
    <ignoredError sqref="AE40:AF40 M39" formulaRange="1"/>
    <ignoredError sqref="S40:T40 AE39" evalError="1" formulaRange="1"/>
    <ignoredError sqref="AE37:AE38 AE34" evalErro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13</vt:i4>
      </vt:variant>
      <vt:variant>
        <vt:lpstr>Іменовані діапазони</vt:lpstr>
      </vt:variant>
      <vt:variant>
        <vt:i4>14</vt:i4>
      </vt:variant>
    </vt:vector>
  </HeadingPairs>
  <TitlesOfParts>
    <vt:vector size="27" baseType="lpstr">
      <vt:lpstr>Осн фін показн (кварт)</vt:lpstr>
      <vt:lpstr>Осн. фін. пок.(річн.)</vt:lpstr>
      <vt:lpstr>1. Фін результат</vt:lpstr>
      <vt:lpstr>ІІ. Розр. з бюджетом</vt:lpstr>
      <vt:lpstr>ІІІ. Рух грош. коштів</vt:lpstr>
      <vt:lpstr>IV. Кап. інвестиції</vt:lpstr>
      <vt:lpstr> V. Коефіцієнти</vt:lpstr>
      <vt:lpstr>6.1. Інша інфо_1</vt:lpstr>
      <vt:lpstr>6.2. Інша інфо_2</vt:lpstr>
      <vt:lpstr>дод 5 інф щодо діяльн</vt:lpstr>
      <vt:lpstr>дод 2 претенз позовн робота</vt:lpstr>
      <vt:lpstr>дод 4 відом про нерух майно</vt:lpstr>
      <vt:lpstr>дод 6 відшкод тарифів</vt:lpstr>
      <vt:lpstr>' V. Коефіцієнти'!Заголовки_для_друку</vt:lpstr>
      <vt:lpstr>'1. Фін результат'!Заголовки_для_друку</vt:lpstr>
      <vt:lpstr>'ІІ. Розр. з бюджетом'!Заголовки_для_друку</vt:lpstr>
      <vt:lpstr>'ІІІ. Рух грош. коштів'!Заголовки_для_друку</vt:lpstr>
      <vt:lpstr>'Осн. фін. пок.(річн.)'!Заголовки_для_друку</vt:lpstr>
      <vt:lpstr>' V. Коефіцієнти'!Область_друку</vt:lpstr>
      <vt:lpstr>'1. Фін результат'!Область_друку</vt:lpstr>
      <vt:lpstr>'6.1. Інша інфо_1'!Область_друку</vt:lpstr>
      <vt:lpstr>'6.2. Інша інфо_2'!Область_друку</vt:lpstr>
      <vt:lpstr>'IV. Кап. інвестиції'!Область_друку</vt:lpstr>
      <vt:lpstr>'ІІ. Розр. з бюджетом'!Область_друку</vt:lpstr>
      <vt:lpstr>'ІІІ. Рух грош. коштів'!Область_друку</vt:lpstr>
      <vt:lpstr>'Осн фін показн (кварт)'!Область_друку</vt:lpstr>
      <vt:lpstr>'Осн. фін. пок.(річн.)'!Область_друку</vt:lpstr>
    </vt:vector>
  </TitlesOfParts>
  <Company>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</dc:creator>
  <cp:lastModifiedBy>Головний спеціаліст</cp:lastModifiedBy>
  <cp:lastPrinted>2020-04-28T06:44:37Z</cp:lastPrinted>
  <dcterms:created xsi:type="dcterms:W3CDTF">2003-03-13T16:00:22Z</dcterms:created>
  <dcterms:modified xsi:type="dcterms:W3CDTF">2020-10-12T06:35:19Z</dcterms:modified>
</cp:coreProperties>
</file>