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320" windowHeight="15480" tabRatio="956" firstSheet="1" activeTab="10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Лист1" sheetId="25" r:id="rId13"/>
    <sheet name="дод 6 відшкод тарифів" sheetId="24" r:id="rId14"/>
    <sheet name="Лист2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інфо_1'!$A$1:$Q$72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4519"/>
  <fileRecoveryPr repairLoad="1"/>
</workbook>
</file>

<file path=xl/calcChain.xml><?xml version="1.0" encoding="utf-8"?>
<calcChain xmlns="http://schemas.openxmlformats.org/spreadsheetml/2006/main">
  <c r="D25" i="10"/>
  <c r="D21"/>
  <c r="D17"/>
  <c r="D13"/>
  <c r="J25"/>
  <c r="H21"/>
  <c r="L13" l="1"/>
  <c r="E88" i="2"/>
  <c r="E8"/>
  <c r="D79"/>
  <c r="F79"/>
  <c r="D51" i="20"/>
  <c r="E41" i="18"/>
  <c r="F41"/>
  <c r="L21" i="10" l="1"/>
  <c r="J21" l="1"/>
  <c r="F21"/>
  <c r="D78" i="2" l="1"/>
  <c r="F78" l="1"/>
  <c r="E7" i="18" l="1"/>
  <c r="P21" i="10" l="1"/>
  <c r="H28"/>
  <c r="H27"/>
  <c r="H26"/>
  <c r="P24"/>
  <c r="N24"/>
  <c r="P23"/>
  <c r="N23"/>
  <c r="P22"/>
  <c r="N22"/>
  <c r="N21"/>
  <c r="P20"/>
  <c r="N20"/>
  <c r="P19"/>
  <c r="N19"/>
  <c r="P18"/>
  <c r="N18"/>
  <c r="L17"/>
  <c r="J17"/>
  <c r="H17"/>
  <c r="F17"/>
  <c r="P16"/>
  <c r="N16"/>
  <c r="P15"/>
  <c r="N15"/>
  <c r="P14"/>
  <c r="N14"/>
  <c r="J13"/>
  <c r="H13"/>
  <c r="F13"/>
  <c r="C8" i="2"/>
  <c r="P13" i="10" l="1"/>
  <c r="H25"/>
  <c r="P27"/>
  <c r="P26"/>
  <c r="P17"/>
  <c r="P28"/>
  <c r="N13"/>
  <c r="N17"/>
  <c r="N26"/>
  <c r="N27"/>
  <c r="N28"/>
  <c r="P25" l="1"/>
  <c r="N25"/>
  <c r="G87" i="2"/>
  <c r="D8" l="1"/>
  <c r="F8"/>
  <c r="C7" i="18" l="1"/>
  <c r="E44" i="2" l="1"/>
  <c r="F44"/>
  <c r="D44"/>
  <c r="D17" i="20" s="1"/>
  <c r="C44" i="2"/>
  <c r="C17" i="20" s="1"/>
  <c r="H68" i="2"/>
  <c r="F51" i="20"/>
  <c r="G10" i="11" s="1"/>
  <c r="F48" i="20"/>
  <c r="F13" i="18"/>
  <c r="F7"/>
  <c r="F25" i="19"/>
  <c r="F20" s="1"/>
  <c r="F88" i="2"/>
  <c r="F14" i="20"/>
  <c r="Q43" i="10"/>
  <c r="D21" i="18"/>
  <c r="E21"/>
  <c r="F21"/>
  <c r="C21"/>
  <c r="D32"/>
  <c r="E32"/>
  <c r="F32"/>
  <c r="C32"/>
  <c r="D45"/>
  <c r="E45"/>
  <c r="F45"/>
  <c r="G45" s="1"/>
  <c r="C45"/>
  <c r="D57"/>
  <c r="E57"/>
  <c r="F57"/>
  <c r="C57"/>
  <c r="G65" i="2"/>
  <c r="G66"/>
  <c r="G45"/>
  <c r="G46"/>
  <c r="G47"/>
  <c r="G48"/>
  <c r="G49"/>
  <c r="G50"/>
  <c r="G51"/>
  <c r="G53"/>
  <c r="G54"/>
  <c r="G55"/>
  <c r="G56"/>
  <c r="G57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E48" i="20"/>
  <c r="D48"/>
  <c r="C48"/>
  <c r="D43"/>
  <c r="E43"/>
  <c r="F43"/>
  <c r="C43"/>
  <c r="E11" i="11"/>
  <c r="F11"/>
  <c r="G11"/>
  <c r="D11"/>
  <c r="C17" i="2"/>
  <c r="C15" i="20" s="1"/>
  <c r="H8" i="3"/>
  <c r="D39" i="20"/>
  <c r="C39"/>
  <c r="G19" i="19"/>
  <c r="G7"/>
  <c r="G8"/>
  <c r="G9"/>
  <c r="G10"/>
  <c r="G11"/>
  <c r="G12"/>
  <c r="G13"/>
  <c r="D88" i="2"/>
  <c r="G14" i="18"/>
  <c r="G15"/>
  <c r="G16"/>
  <c r="G17"/>
  <c r="G18"/>
  <c r="D13"/>
  <c r="E13"/>
  <c r="C13"/>
  <c r="D7"/>
  <c r="D77" i="2"/>
  <c r="D21" i="20" s="1"/>
  <c r="D76" i="2"/>
  <c r="D20" i="20" s="1"/>
  <c r="C76" i="2"/>
  <c r="E78"/>
  <c r="C78"/>
  <c r="C77"/>
  <c r="C21" i="20" s="1"/>
  <c r="P29" i="10"/>
  <c r="P30"/>
  <c r="P31"/>
  <c r="P32"/>
  <c r="H9" i="3"/>
  <c r="H10"/>
  <c r="H11"/>
  <c r="H12"/>
  <c r="H13"/>
  <c r="H14"/>
  <c r="H69" i="18"/>
  <c r="H70"/>
  <c r="H71"/>
  <c r="G58"/>
  <c r="G59"/>
  <c r="G60"/>
  <c r="G61"/>
  <c r="G62"/>
  <c r="G63"/>
  <c r="G64"/>
  <c r="G65"/>
  <c r="G66"/>
  <c r="G67"/>
  <c r="H58"/>
  <c r="H59"/>
  <c r="H60"/>
  <c r="H61"/>
  <c r="H62"/>
  <c r="H63"/>
  <c r="H64"/>
  <c r="H65"/>
  <c r="H66"/>
  <c r="H67"/>
  <c r="H46"/>
  <c r="H47"/>
  <c r="H48"/>
  <c r="H49"/>
  <c r="H50"/>
  <c r="H51"/>
  <c r="H52"/>
  <c r="H53"/>
  <c r="H54"/>
  <c r="H55"/>
  <c r="H56"/>
  <c r="D41"/>
  <c r="G33"/>
  <c r="G34"/>
  <c r="G35"/>
  <c r="G36"/>
  <c r="G37"/>
  <c r="G38"/>
  <c r="G39"/>
  <c r="G40"/>
  <c r="H33"/>
  <c r="H34"/>
  <c r="H35"/>
  <c r="H36"/>
  <c r="H37"/>
  <c r="H38"/>
  <c r="H39"/>
  <c r="H40"/>
  <c r="G41"/>
  <c r="H22"/>
  <c r="H23"/>
  <c r="H24"/>
  <c r="H25"/>
  <c r="H26"/>
  <c r="H27"/>
  <c r="H28"/>
  <c r="H29"/>
  <c r="H30"/>
  <c r="H31"/>
  <c r="H21"/>
  <c r="H8"/>
  <c r="H9"/>
  <c r="H10"/>
  <c r="H11"/>
  <c r="H12"/>
  <c r="H14"/>
  <c r="H15"/>
  <c r="H16"/>
  <c r="H17"/>
  <c r="H18"/>
  <c r="H17" i="19"/>
  <c r="H18"/>
  <c r="H19"/>
  <c r="H21"/>
  <c r="H22"/>
  <c r="H23"/>
  <c r="H24"/>
  <c r="H26"/>
  <c r="H27"/>
  <c r="H28"/>
  <c r="H29"/>
  <c r="H30"/>
  <c r="H16"/>
  <c r="H7"/>
  <c r="H8"/>
  <c r="H9"/>
  <c r="H10"/>
  <c r="H11"/>
  <c r="H12"/>
  <c r="H13"/>
  <c r="H6"/>
  <c r="H82" i="2"/>
  <c r="H83"/>
  <c r="H84"/>
  <c r="H85"/>
  <c r="H86"/>
  <c r="H87"/>
  <c r="H81"/>
  <c r="H46" i="20"/>
  <c r="H47"/>
  <c r="H49"/>
  <c r="H50"/>
  <c r="H52"/>
  <c r="H53"/>
  <c r="H54"/>
  <c r="H45"/>
  <c r="F68" i="18"/>
  <c r="E68"/>
  <c r="F35" i="20"/>
  <c r="E35"/>
  <c r="H9" i="2"/>
  <c r="H10"/>
  <c r="H11"/>
  <c r="H12"/>
  <c r="H13"/>
  <c r="H14"/>
  <c r="H15"/>
  <c r="H16"/>
  <c r="G9"/>
  <c r="G10"/>
  <c r="G11"/>
  <c r="G12"/>
  <c r="G13"/>
  <c r="G14"/>
  <c r="G15"/>
  <c r="G16"/>
  <c r="D18" i="20"/>
  <c r="D21" i="2"/>
  <c r="E10" i="11"/>
  <c r="D42" i="20" s="1"/>
  <c r="D35"/>
  <c r="D68" i="18"/>
  <c r="D28" i="20"/>
  <c r="D29"/>
  <c r="D30"/>
  <c r="D32"/>
  <c r="D13"/>
  <c r="D23"/>
  <c r="G14" i="3"/>
  <c r="D25" i="19"/>
  <c r="D20" s="1"/>
  <c r="D31" i="20" s="1"/>
  <c r="H19" i="2"/>
  <c r="H7"/>
  <c r="D17"/>
  <c r="D15" i="20" s="1"/>
  <c r="G25" i="18"/>
  <c r="G26"/>
  <c r="G27"/>
  <c r="G28"/>
  <c r="G8"/>
  <c r="G9"/>
  <c r="G10"/>
  <c r="G11"/>
  <c r="G12"/>
  <c r="C21" i="2"/>
  <c r="C16" i="20" s="1"/>
  <c r="C41" i="18"/>
  <c r="C68"/>
  <c r="C52" i="2"/>
  <c r="C75" s="1"/>
  <c r="C18" i="20" s="1"/>
  <c r="E21" i="2"/>
  <c r="E52"/>
  <c r="E18" i="20" s="1"/>
  <c r="F21" i="2"/>
  <c r="G21" s="1"/>
  <c r="F52"/>
  <c r="N46" i="10"/>
  <c r="N45"/>
  <c r="N44"/>
  <c r="N43"/>
  <c r="K47"/>
  <c r="H47"/>
  <c r="C8" i="21"/>
  <c r="C10" s="1"/>
  <c r="D8"/>
  <c r="E8"/>
  <c r="F8"/>
  <c r="G8"/>
  <c r="B8"/>
  <c r="E25" i="19"/>
  <c r="E20" s="1"/>
  <c r="E31" i="20" s="1"/>
  <c r="C25" i="19"/>
  <c r="C20" s="1"/>
  <c r="N10" i="9"/>
  <c r="N9"/>
  <c r="AD50"/>
  <c r="AD49"/>
  <c r="AD48"/>
  <c r="AE47"/>
  <c r="AC50"/>
  <c r="AE50" s="1"/>
  <c r="AC49"/>
  <c r="AC48"/>
  <c r="AC47"/>
  <c r="AC46"/>
  <c r="AC51" s="1"/>
  <c r="W39"/>
  <c r="U39"/>
  <c r="O39"/>
  <c r="M39"/>
  <c r="W51"/>
  <c r="U51"/>
  <c r="Y50"/>
  <c r="Y49"/>
  <c r="Y48"/>
  <c r="Y47"/>
  <c r="Y46"/>
  <c r="O51"/>
  <c r="M51"/>
  <c r="Q51" s="1"/>
  <c r="Q50"/>
  <c r="Q49"/>
  <c r="Q48"/>
  <c r="Q47"/>
  <c r="Q46"/>
  <c r="Y38"/>
  <c r="Y37"/>
  <c r="Y36"/>
  <c r="Y35"/>
  <c r="Y34"/>
  <c r="Q35"/>
  <c r="Q36"/>
  <c r="Q37"/>
  <c r="Q38"/>
  <c r="Q34"/>
  <c r="AE34"/>
  <c r="AE35"/>
  <c r="AE36"/>
  <c r="AE37"/>
  <c r="AE38"/>
  <c r="C35" i="20"/>
  <c r="G37"/>
  <c r="G36"/>
  <c r="G35"/>
  <c r="B20"/>
  <c r="C20"/>
  <c r="E76" i="2"/>
  <c r="E20" i="20" s="1"/>
  <c r="F76" i="2"/>
  <c r="F20" i="20" s="1"/>
  <c r="G20" s="1"/>
  <c r="G54"/>
  <c r="G53"/>
  <c r="G52"/>
  <c r="E51"/>
  <c r="F10" i="11" s="1"/>
  <c r="E42" i="20" s="1"/>
  <c r="C51"/>
  <c r="D10" i="11" s="1"/>
  <c r="C42" i="20" s="1"/>
  <c r="G50"/>
  <c r="G49"/>
  <c r="G47"/>
  <c r="G46"/>
  <c r="G45"/>
  <c r="B39"/>
  <c r="B33"/>
  <c r="F32"/>
  <c r="E32"/>
  <c r="C32"/>
  <c r="B32"/>
  <c r="B31"/>
  <c r="F30"/>
  <c r="E30"/>
  <c r="C30"/>
  <c r="F29"/>
  <c r="E29"/>
  <c r="C29"/>
  <c r="B29"/>
  <c r="F28"/>
  <c r="E28"/>
  <c r="C28"/>
  <c r="B28"/>
  <c r="B24"/>
  <c r="F23"/>
  <c r="E23"/>
  <c r="C23"/>
  <c r="B23"/>
  <c r="B22"/>
  <c r="F21"/>
  <c r="E77" i="2"/>
  <c r="E21" i="20" s="1"/>
  <c r="B21"/>
  <c r="B19"/>
  <c r="B18"/>
  <c r="B17"/>
  <c r="F16"/>
  <c r="E16"/>
  <c r="B16"/>
  <c r="B15"/>
  <c r="B14"/>
  <c r="F13"/>
  <c r="E13"/>
  <c r="C13"/>
  <c r="B13"/>
  <c r="X13" i="9"/>
  <c r="AA13"/>
  <c r="AD13"/>
  <c r="AC21"/>
  <c r="AC22"/>
  <c r="AC23"/>
  <c r="AC24"/>
  <c r="AC25"/>
  <c r="W26"/>
  <c r="Y26"/>
  <c r="AC26" s="1"/>
  <c r="AA26"/>
  <c r="G21" i="19"/>
  <c r="C88" i="2"/>
  <c r="M56" i="10"/>
  <c r="N32"/>
  <c r="N31"/>
  <c r="N30"/>
  <c r="N29"/>
  <c r="G6" i="19"/>
  <c r="T65" i="9"/>
  <c r="R65"/>
  <c r="P65"/>
  <c r="L65"/>
  <c r="J65"/>
  <c r="H65"/>
  <c r="F65"/>
  <c r="N64"/>
  <c r="N63"/>
  <c r="N62"/>
  <c r="N61"/>
  <c r="N60"/>
  <c r="U13"/>
  <c r="R13"/>
  <c r="N12"/>
  <c r="N11"/>
  <c r="N8"/>
  <c r="G13" i="3"/>
  <c r="G12"/>
  <c r="G11"/>
  <c r="G10"/>
  <c r="G9"/>
  <c r="G71" i="18"/>
  <c r="G70"/>
  <c r="G69"/>
  <c r="G56"/>
  <c r="G55"/>
  <c r="G54"/>
  <c r="G53"/>
  <c r="G52"/>
  <c r="G51"/>
  <c r="G50"/>
  <c r="G49"/>
  <c r="G48"/>
  <c r="G47"/>
  <c r="G46"/>
  <c r="G31"/>
  <c r="G30"/>
  <c r="G29"/>
  <c r="G24"/>
  <c r="G23"/>
  <c r="G22"/>
  <c r="G21"/>
  <c r="G30" i="19"/>
  <c r="G29"/>
  <c r="G28"/>
  <c r="G27"/>
  <c r="G26"/>
  <c r="G24"/>
  <c r="G23"/>
  <c r="G22"/>
  <c r="G18"/>
  <c r="G17"/>
  <c r="G16"/>
  <c r="G86" i="2"/>
  <c r="G85"/>
  <c r="G84"/>
  <c r="G83"/>
  <c r="G82"/>
  <c r="G81"/>
  <c r="G73"/>
  <c r="G71"/>
  <c r="G69"/>
  <c r="G68"/>
  <c r="G64"/>
  <c r="G63"/>
  <c r="G60"/>
  <c r="G59"/>
  <c r="G20"/>
  <c r="G19"/>
  <c r="G7"/>
  <c r="F39" i="20"/>
  <c r="AE48" i="9"/>
  <c r="H43" i="20" l="1"/>
  <c r="E17"/>
  <c r="E79" i="2"/>
  <c r="H13" i="18"/>
  <c r="H44" i="2"/>
  <c r="G32" i="18"/>
  <c r="G28" i="20"/>
  <c r="F17"/>
  <c r="H78" i="2"/>
  <c r="G25" i="19"/>
  <c r="H75" i="2"/>
  <c r="F18" i="20"/>
  <c r="G18" s="1"/>
  <c r="G13"/>
  <c r="Y51" i="9"/>
  <c r="Y39"/>
  <c r="H25" i="19"/>
  <c r="H41" i="18"/>
  <c r="H76" i="2"/>
  <c r="G76"/>
  <c r="N65" i="9"/>
  <c r="G75" i="2"/>
  <c r="F19" i="18"/>
  <c r="F73" s="1"/>
  <c r="H77" i="2"/>
  <c r="G30" i="20"/>
  <c r="AE39" i="9"/>
  <c r="G43" i="20"/>
  <c r="G78" i="2"/>
  <c r="N13" i="9"/>
  <c r="D10" i="21"/>
  <c r="E10" s="1"/>
  <c r="F10" s="1"/>
  <c r="G10" s="1"/>
  <c r="G77" i="2"/>
  <c r="G8" i="3"/>
  <c r="H28" i="20"/>
  <c r="G32"/>
  <c r="H88" i="2"/>
  <c r="D31" i="19"/>
  <c r="D33" i="20" s="1"/>
  <c r="G29"/>
  <c r="G52" i="2"/>
  <c r="H16" i="20"/>
  <c r="E39"/>
  <c r="H39" s="1"/>
  <c r="Q39" i="9"/>
  <c r="N47" i="10"/>
  <c r="H21" i="2"/>
  <c r="E19" i="18"/>
  <c r="AE49" i="9"/>
  <c r="D19" i="18"/>
  <c r="D73" s="1"/>
  <c r="D72" s="1"/>
  <c r="D36" i="20" s="1"/>
  <c r="C19" i="18"/>
  <c r="C73" s="1"/>
  <c r="C72" s="1"/>
  <c r="C36" i="20" s="1"/>
  <c r="G44" i="2"/>
  <c r="H7" i="18"/>
  <c r="G7"/>
  <c r="H29" i="20"/>
  <c r="G23"/>
  <c r="E14"/>
  <c r="G14" s="1"/>
  <c r="H11" i="11"/>
  <c r="H48" i="20"/>
  <c r="G51"/>
  <c r="H51"/>
  <c r="G13" i="18"/>
  <c r="H20" i="19"/>
  <c r="G20"/>
  <c r="F31"/>
  <c r="F33" i="20" s="1"/>
  <c r="C79" i="2"/>
  <c r="D14" i="20"/>
  <c r="C58" i="2"/>
  <c r="C19" i="20" s="1"/>
  <c r="H10" i="11"/>
  <c r="F42" i="20"/>
  <c r="H21"/>
  <c r="G21"/>
  <c r="C31" i="19"/>
  <c r="C33" i="20" s="1"/>
  <c r="C31"/>
  <c r="F31"/>
  <c r="F17" i="2"/>
  <c r="F58" s="1"/>
  <c r="G88"/>
  <c r="G8"/>
  <c r="H30" i="20"/>
  <c r="E31" i="19"/>
  <c r="H20" i="20"/>
  <c r="H8" i="2"/>
  <c r="E17"/>
  <c r="H52"/>
  <c r="AE46" i="9"/>
  <c r="D58" i="2"/>
  <c r="D19" i="20" s="1"/>
  <c r="H35"/>
  <c r="H57" i="18"/>
  <c r="H45"/>
  <c r="H32"/>
  <c r="H13" i="20"/>
  <c r="G68" i="18"/>
  <c r="H68"/>
  <c r="G57"/>
  <c r="H23" i="20"/>
  <c r="D16"/>
  <c r="G48"/>
  <c r="G16"/>
  <c r="H32"/>
  <c r="G17" l="1"/>
  <c r="H18"/>
  <c r="H17"/>
  <c r="D37"/>
  <c r="G19" i="18"/>
  <c r="G73" s="1"/>
  <c r="H79" i="2"/>
  <c r="C37" i="20"/>
  <c r="AE51" i="9"/>
  <c r="E73" i="18"/>
  <c r="E72" s="1"/>
  <c r="E36" i="20" s="1"/>
  <c r="G39"/>
  <c r="H19" i="18"/>
  <c r="H14" i="20"/>
  <c r="G79" i="2"/>
  <c r="D67"/>
  <c r="D22" i="20" s="1"/>
  <c r="C67" i="2"/>
  <c r="C22" i="20" s="1"/>
  <c r="E33"/>
  <c r="H31" i="19"/>
  <c r="G17" i="2"/>
  <c r="H17"/>
  <c r="F15" i="20"/>
  <c r="F72" i="18"/>
  <c r="F36" i="20" s="1"/>
  <c r="F37"/>
  <c r="H42"/>
  <c r="G42"/>
  <c r="E58" i="2"/>
  <c r="E15" i="20"/>
  <c r="G31"/>
  <c r="H31"/>
  <c r="G31" i="19"/>
  <c r="H73" i="18" l="1"/>
  <c r="E37" i="20"/>
  <c r="H37" s="1"/>
  <c r="H72" i="18"/>
  <c r="G72"/>
  <c r="H36" i="20"/>
  <c r="D70" i="2"/>
  <c r="D24" i="20" s="1"/>
  <c r="C70" i="2"/>
  <c r="C24" i="20" s="1"/>
  <c r="E19"/>
  <c r="E67" i="2"/>
  <c r="H58"/>
  <c r="F67"/>
  <c r="F70" s="1"/>
  <c r="F14" i="19" s="1"/>
  <c r="G58" i="2"/>
  <c r="F19" i="20"/>
  <c r="H33"/>
  <c r="G33"/>
  <c r="H15"/>
  <c r="G15"/>
  <c r="D14" i="19" l="1"/>
  <c r="C14"/>
  <c r="H67" i="2"/>
  <c r="G67"/>
  <c r="F22" i="20"/>
  <c r="H19"/>
  <c r="G19"/>
  <c r="E22"/>
  <c r="E70" i="2"/>
  <c r="E14" i="19" s="1"/>
  <c r="E8" i="11"/>
  <c r="D25" i="20" s="1"/>
  <c r="E7" i="11"/>
  <c r="D41" i="20" s="1"/>
  <c r="D7" i="11"/>
  <c r="C41" i="20" s="1"/>
  <c r="D8" i="11"/>
  <c r="C25" i="20" s="1"/>
  <c r="E24" l="1"/>
  <c r="H22"/>
  <c r="G22"/>
  <c r="H70" i="2"/>
  <c r="G70"/>
  <c r="F24" i="20"/>
  <c r="G14" i="19" l="1"/>
  <c r="H14"/>
  <c r="G7" i="11"/>
  <c r="F41" i="20" s="1"/>
  <c r="G24"/>
  <c r="G8" i="11"/>
  <c r="F25" i="20" s="1"/>
  <c r="H24"/>
  <c r="F8" i="11"/>
  <c r="E25" i="20" s="1"/>
  <c r="F7" i="11"/>
  <c r="E41" i="20" s="1"/>
  <c r="G41" l="1"/>
  <c r="H41"/>
  <c r="H7" i="11"/>
  <c r="H8"/>
  <c r="G25" i="20" l="1"/>
  <c r="H25"/>
</calcChain>
</file>

<file path=xl/sharedStrings.xml><?xml version="1.0" encoding="utf-8"?>
<sst xmlns="http://schemas.openxmlformats.org/spreadsheetml/2006/main" count="999" uniqueCount="550">
  <si>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</si>
  <si>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</si>
  <si>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</si>
  <si>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</si>
  <si>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</si>
  <si>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</si>
  <si>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</si>
  <si>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</si>
  <si>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</si>
  <si>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</si>
  <si>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</si>
  <si>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</si>
  <si>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</si>
  <si>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</si>
  <si>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</si>
  <si>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</si>
  <si>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</si>
  <si>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</si>
  <si>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</si>
  <si>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</si>
  <si>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</si>
  <si>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</si>
  <si>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</si>
  <si>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</si>
  <si>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</si>
  <si>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</si>
  <si>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</si>
  <si>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</si>
  <si>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</si>
  <si>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</si>
  <si>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</si>
  <si>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</si>
  <si>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</si>
  <si>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</si>
  <si>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</si>
  <si>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</si>
  <si>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</si>
  <si>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</si>
  <si>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</si>
  <si>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</si>
  <si>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</si>
  <si>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</si>
  <si>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</si>
  <si>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</si>
  <si>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</si>
  <si>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</si>
  <si>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</si>
  <si>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</si>
  <si>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</si>
  <si>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</si>
  <si>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</si>
  <si>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</si>
  <si>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</si>
  <si>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</si>
  <si>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</si>
  <si>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</si>
  <si>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</si>
  <si>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</si>
  <si>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</si>
  <si>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</si>
  <si>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</si>
  <si>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</si>
  <si>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</si>
  <si>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</si>
  <si>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</si>
  <si>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</si>
  <si>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</si>
  <si>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</si>
  <si>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</si>
  <si>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</si>
  <si>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</si>
  <si>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</si>
  <si>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</si>
  <si>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</si>
  <si>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</si>
  <si>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</si>
  <si>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</si>
  <si>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</si>
  <si>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</si>
  <si>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</si>
  <si>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</si>
  <si>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</si>
  <si>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</si>
  <si>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</si>
  <si>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</si>
  <si>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</si>
  <si>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</si>
  <si>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</si>
  <si>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</si>
  <si>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</si>
  <si>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</si>
  <si>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</si>
  <si>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</si>
  <si>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</si>
  <si>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</si>
  <si>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</si>
  <si>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</si>
  <si>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</si>
  <si>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</si>
  <si>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</si>
  <si>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</si>
  <si>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</si>
  <si>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</si>
  <si>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</si>
  <si>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</si>
  <si>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</si>
  <si>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</si>
  <si>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</si>
  <si>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</si>
  <si>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</si>
  <si>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</si>
  <si>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</si>
  <si>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</si>
  <si>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</si>
  <si>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</si>
  <si>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</si>
  <si>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</si>
  <si>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</si>
  <si>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</si>
  <si>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</si>
  <si>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</si>
  <si>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</si>
  <si>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</si>
  <si>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</si>
  <si>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</si>
  <si>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</si>
  <si>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</si>
  <si>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</si>
  <si>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</si>
  <si>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</si>
  <si>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</si>
  <si>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</si>
  <si>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</si>
  <si>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</si>
  <si>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</si>
  <si>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</si>
  <si>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</si>
  <si>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</si>
  <si>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</si>
  <si>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</si>
  <si>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</si>
  <si>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</si>
  <si>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</si>
  <si>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</si>
  <si>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</si>
  <si>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</si>
  <si>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</si>
  <si>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</si>
  <si>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</si>
  <si>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</si>
  <si>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</si>
  <si>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</si>
  <si>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</si>
  <si>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</si>
  <si>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</si>
  <si>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</si>
  <si>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</si>
  <si>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</si>
  <si>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</si>
  <si>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</si>
  <si>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</si>
  <si>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</si>
  <si>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</si>
  <si>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</si>
  <si>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</si>
  <si>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</si>
  <si>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</si>
  <si>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</si>
  <si>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</si>
  <si>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</si>
  <si>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</si>
  <si>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</si>
  <si>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</si>
  <si>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</si>
  <si>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</si>
  <si>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</si>
  <si>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</si>
  <si>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</si>
  <si>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</si>
  <si>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</si>
  <si>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</si>
  <si>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</si>
  <si>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</si>
  <si>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</si>
  <si>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</si>
  <si>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</si>
  <si>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</si>
  <si>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</si>
  <si>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</si>
  <si>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</si>
  <si>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</si>
  <si>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</si>
  <si>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</si>
  <si>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</si>
  <si>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</si>
  <si>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</si>
  <si>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</si>
  <si>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</si>
  <si>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</si>
  <si>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</si>
  <si>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</si>
  <si>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</si>
  <si>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</si>
  <si>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</si>
  <si>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</si>
  <si>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</si>
  <si>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</si>
  <si>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</si>
  <si>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</si>
  <si>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</si>
  <si>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</si>
  <si>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</si>
  <si>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</si>
  <si>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</si>
  <si>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</si>
  <si>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</si>
  <si>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</si>
  <si>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</si>
  <si>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</si>
  <si>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</si>
  <si>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</si>
  <si>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</si>
  <si>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</si>
  <si>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</si>
  <si>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</si>
  <si>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</si>
  <si>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</si>
  <si>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</si>
  <si>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</si>
  <si>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</si>
  <si>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</si>
  <si>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</si>
  <si>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</si>
  <si>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</si>
  <si>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</si>
  <si>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</si>
  <si>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</si>
  <si>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</si>
  <si>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</si>
  <si>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</si>
  <si>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</si>
  <si>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</si>
  <si>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</si>
  <si>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</si>
  <si>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</si>
  <si>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</si>
  <si>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</si>
  <si>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</si>
  <si>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</si>
  <si>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</si>
  <si>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</si>
  <si>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</si>
  <si>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</si>
  <si>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</si>
  <si>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</si>
  <si>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</si>
  <si>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</si>
  <si>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</si>
  <si>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</si>
  <si>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</si>
  <si>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</si>
  <si>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</si>
  <si>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</si>
  <si>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</si>
  <si>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</si>
  <si>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</si>
  <si>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</si>
  <si>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</si>
  <si>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</si>
  <si>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</si>
  <si>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</si>
  <si>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</si>
  <si>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</si>
  <si>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</si>
  <si>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</si>
  <si>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</si>
  <si>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</si>
  <si>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</si>
  <si>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</si>
  <si>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</si>
  <si>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</si>
  <si>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</si>
  <si>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</si>
  <si>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</si>
  <si>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</si>
  <si>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</si>
  <si>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</si>
  <si>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</si>
  <si>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</si>
  <si>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</si>
  <si>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</si>
  <si>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</si>
  <si>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</si>
  <si>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</si>
  <si>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</si>
  <si>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</si>
  <si>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</si>
  <si>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</si>
  <si>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</si>
  <si>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</si>
  <si>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</si>
  <si>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</si>
  <si>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</si>
  <si>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</si>
  <si>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</si>
  <si>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</si>
  <si>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</si>
  <si>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</si>
  <si>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</si>
  <si>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</si>
  <si>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</si>
  <si>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</si>
  <si>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Балансова вартість
(тис.грн.) 
на 01.__.20___ р.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</si>
  <si>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</si>
  <si>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</si>
  <si>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</si>
  <si>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</si>
  <si>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</si>
  <si>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</si>
  <si>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</si>
  <si>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</si>
  <si>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</si>
  <si>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</si>
  <si>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</si>
  <si>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</si>
  <si>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</si>
  <si>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</si>
  <si>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</si>
  <si>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</si>
  <si>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</si>
  <si>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</si>
  <si>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</si>
  <si>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</si>
  <si>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</si>
  <si>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</si>
  <si>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</si>
  <si>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</si>
  <si>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</si>
  <si>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</si>
  <si>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</si>
  <si>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</si>
  <si>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</si>
  <si>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</si>
  <si>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</si>
  <si>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</si>
  <si>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</si>
  <si>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</si>
  <si>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</si>
  <si>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</si>
  <si>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</si>
  <si>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</si>
  <si>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</si>
  <si>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</si>
  <si>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</si>
  <si>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</si>
  <si>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</si>
  <si>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</si>
  <si>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</si>
  <si>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</si>
  <si>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</si>
  <si>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</si>
  <si>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</si>
  <si>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</si>
  <si>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</si>
  <si>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</si>
  <si>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</si>
  <si>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</si>
  <si>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</si>
  <si>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</si>
  <si>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</si>
  <si>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</si>
  <si>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</si>
  <si>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</si>
  <si>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</si>
  <si>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</si>
  <si>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</si>
  <si>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</si>
  <si>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</si>
  <si>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</si>
  <si>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</si>
  <si>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</si>
  <si>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</si>
  <si>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</si>
  <si>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</si>
  <si>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</si>
  <si>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</si>
  <si>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</si>
  <si>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</si>
  <si>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</si>
  <si>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</si>
  <si>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</si>
  <si>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</si>
  <si>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</si>
  <si>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</si>
  <si>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</si>
  <si>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</si>
  <si>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</si>
  <si>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</si>
  <si>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</si>
  <si>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</si>
  <si>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</si>
  <si>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</si>
  <si>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</si>
  <si>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</si>
  <si>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</si>
  <si>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</si>
  <si>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</si>
  <si>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</si>
  <si>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</si>
  <si>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</si>
  <si>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</si>
  <si>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</si>
  <si>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</si>
  <si>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</si>
  <si>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</si>
  <si>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</si>
  <si>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</si>
  <si>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</si>
  <si>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</si>
  <si>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</si>
  <si>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</si>
  <si>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</si>
  <si>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</si>
  <si>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</si>
  <si>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</si>
  <si>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</si>
  <si>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</si>
  <si>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</si>
  <si>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</si>
  <si>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</si>
  <si>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</si>
  <si>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</si>
  <si>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</si>
  <si>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</si>
  <si>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</si>
  <si>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</si>
  <si>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</si>
  <si>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</si>
  <si>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</si>
  <si>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</si>
  <si>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</si>
  <si>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</si>
  <si>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</si>
  <si>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</si>
  <si>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</si>
  <si>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</si>
  <si>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</si>
  <si>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</si>
  <si>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</si>
  <si>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</si>
  <si>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</si>
  <si>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</si>
  <si>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</si>
  <si>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</si>
  <si>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</si>
  <si>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</si>
  <si>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</si>
  <si>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</si>
  <si>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</si>
  <si>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</si>
  <si>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</si>
  <si>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</si>
  <si>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</si>
  <si>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</si>
  <si>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</si>
  <si>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</si>
  <si>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</si>
  <si>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</si>
  <si>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</si>
  <si>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</si>
  <si>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</si>
  <si>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</si>
  <si>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</si>
  <si>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</si>
  <si>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</si>
  <si>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</si>
  <si>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</si>
  <si>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</si>
  <si>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</si>
  <si>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</si>
  <si>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</si>
  <si>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</si>
  <si>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</si>
  <si>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</si>
  <si>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</si>
  <si>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</si>
  <si>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</si>
  <si>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</si>
  <si>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</si>
  <si>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</si>
  <si>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</si>
  <si>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>ПРО ВИКОНАННЯ ФІНАНСОВОГО ПЛАНУ ПІДПРИЄМСТВА КП "Аптека №181"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</si>
  <si>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</si>
  <si>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</si>
  <si>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t>47.73</t>
  </si>
  <si>
    <t>комунальна</t>
  </si>
  <si>
    <t>м.Біла Церква, вул.Карбишева,63</t>
  </si>
  <si>
    <t>Дерій Сергій Вікторович</t>
  </si>
  <si>
    <t>(045-63)6-25-75</t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</si>
  <si>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</si>
  <si>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</si>
  <si>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</si>
  <si>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</si>
  <si>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</si>
  <si>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</si>
  <si>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</si>
  <si>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</si>
  <si>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</si>
  <si>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</si>
  <si>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r>
      <t>Інформація щодо діяльності підприємства упродовж 2016 -  2020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КП "Аптека №181"</t>
    </r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</si>
  <si>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</si>
  <si>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</si>
  <si>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</si>
  <si>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Поворотна фінпнсова допомога</t>
  </si>
  <si>
    <t>модернізація основних засобів з метою подовженнчя терміну користування</t>
  </si>
  <si>
    <t xml:space="preserve">                                                                               КП "Аптека №181"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</si>
  <si>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</si>
  <si>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>Фонд оплати праці, тис. грн,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</si>
  <si>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</si>
  <si>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</si>
  <si>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r>
      <t xml:space="preserve">Інші витрати </t>
    </r>
    <r>
      <rPr>
        <i/>
        <sz val="12"/>
        <rFont val="Times New Roman"/>
        <family val="1"/>
        <charset val="204"/>
      </rPr>
      <t xml:space="preserve">(розшифрувати) </t>
    </r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</si>
  <si>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 придбання РРО 2 шт.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</si>
  <si>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 покриття збитку за 2 кв.</t>
    </r>
  </si>
  <si>
    <t>у тому числі: поворотна фінансова допомога</t>
  </si>
  <si>
    <t xml:space="preserve"> рік 2019</t>
  </si>
  <si>
    <t>Звітний період ( 2020 рік)</t>
  </si>
  <si>
    <t xml:space="preserve"> рік 2020</t>
  </si>
  <si>
    <t>Факт минулого  2019р.</t>
  </si>
  <si>
    <t>6255</t>
  </si>
  <si>
    <t>7243,6</t>
  </si>
  <si>
    <t>План 4 кв.2020</t>
  </si>
  <si>
    <t>Факт 4 кв.2020</t>
  </si>
  <si>
    <t>Придбання РРО 1 шт.</t>
  </si>
  <si>
    <t>факт рік 2020</t>
  </si>
  <si>
    <t>план  рік 2020</t>
  </si>
  <si>
    <t>Придбання РРО 3 шт.</t>
  </si>
  <si>
    <t>план  .2020</t>
  </si>
  <si>
    <t>факт 2020</t>
  </si>
  <si>
    <t>план  2020р.</t>
  </si>
  <si>
    <t>факт  2020р.</t>
  </si>
  <si>
    <t>за  2020 рік</t>
  </si>
  <si>
    <t>Звітний період  2020 рік</t>
  </si>
  <si>
    <t>Факт звітного періоду  2020 рік</t>
  </si>
  <si>
    <t>Плановий   2020р.</t>
  </si>
  <si>
    <t>план  2020</t>
  </si>
  <si>
    <t xml:space="preserve">до фінансового звіту за  2020 рік </t>
  </si>
  <si>
    <r>
      <t xml:space="preserve">станом на 31 грудня 2020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</si>
  <si>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 251,1  тис. грн </t>
  </si>
  <si>
    <t xml:space="preserve">Сума дебіторської заборгованості 40,5  тис. грн </t>
  </si>
  <si>
    <t>План минулого року</t>
  </si>
</sst>
</file>

<file path=xl/styles.xml><?xml version="1.0" encoding="utf-8"?>
<styleSheet xmlns="http://schemas.openxmlformats.org/spreadsheetml/2006/main">
  <numFmts count="19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0.000"/>
    <numFmt numFmtId="178" formatCode="_(* #,##0.00_);_(* \(#,##0.00\);_(* &quot;-&quot;_);_(@_)"/>
    <numFmt numFmtId="179" formatCode="_-* #,##0.0\ _₴_-;\-* #,##0.0\ _₴_-;_-* &quot;-&quot;?\ _₴_-;_-@_-"/>
  </numFmts>
  <fonts count="9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3" tint="0.3999755851924192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11"/>
      <color theme="3" tint="0.3999755851924192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4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</cellStyleXfs>
  <cellXfs count="674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5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0" fontId="76" fillId="0" borderId="3" xfId="0" applyNumberFormat="1" applyFont="1" applyFill="1" applyBorder="1" applyAlignment="1">
      <alignment horizontal="center" vertical="center" wrapText="1"/>
    </xf>
    <xf numFmtId="170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0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0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6" fontId="5" fillId="29" borderId="3" xfId="292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 applyProtection="1">
      <alignment horizontal="center" vertical="center" wrapText="1"/>
    </xf>
    <xf numFmtId="177" fontId="5" fillId="0" borderId="3" xfId="237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left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93" fillId="0" borderId="0" xfId="0" applyFont="1" applyFill="1" applyBorder="1" applyAlignment="1">
      <alignment vertical="center"/>
    </xf>
    <xf numFmtId="0" fontId="94" fillId="0" borderId="0" xfId="0" applyFont="1" applyFill="1" applyBorder="1" applyAlignment="1">
      <alignment vertical="center"/>
    </xf>
    <xf numFmtId="0" fontId="95" fillId="0" borderId="3" xfId="0" applyFont="1" applyFill="1" applyBorder="1" applyAlignment="1">
      <alignment horizontal="center" vertical="center"/>
    </xf>
    <xf numFmtId="0" fontId="9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4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0" fontId="4" fillId="26" borderId="3" xfId="0" applyNumberFormat="1" applyFont="1" applyFill="1" applyBorder="1" applyAlignment="1">
      <alignment horizontal="center" vertical="center" wrapText="1"/>
    </xf>
    <xf numFmtId="176" fontId="4" fillId="29" borderId="3" xfId="0" applyNumberFormat="1" applyFont="1" applyFill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29" borderId="3" xfId="0" applyNumberFormat="1" applyFont="1" applyFill="1" applyBorder="1" applyAlignment="1">
      <alignment horizontal="center" vertical="center" wrapText="1"/>
    </xf>
    <xf numFmtId="179" fontId="9" fillId="29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67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175" fontId="4" fillId="29" borderId="14" xfId="0" applyNumberFormat="1" applyFont="1" applyFill="1" applyBorder="1" applyAlignment="1">
      <alignment horizontal="center" vertical="center" wrapText="1"/>
    </xf>
    <xf numFmtId="175" fontId="4" fillId="29" borderId="15" xfId="0" applyNumberFormat="1" applyFont="1" applyFill="1" applyBorder="1" applyAlignment="1">
      <alignment horizontal="center" vertical="center" wrapText="1"/>
    </xf>
    <xf numFmtId="175" fontId="5" fillId="0" borderId="14" xfId="0" applyNumberFormat="1" applyFont="1" applyBorder="1" applyAlignment="1">
      <alignment horizontal="center" vertical="center" wrapText="1"/>
    </xf>
    <xf numFmtId="175" fontId="5" fillId="0" borderId="15" xfId="0" applyNumberFormat="1" applyFont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96" fillId="0" borderId="14" xfId="0" applyFont="1" applyFill="1" applyBorder="1" applyAlignment="1">
      <alignment horizontal="center" vertical="center" wrapText="1"/>
    </xf>
    <xf numFmtId="0" fontId="96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left" vertical="center" wrapText="1"/>
    </xf>
    <xf numFmtId="176" fontId="5" fillId="29" borderId="14" xfId="0" applyNumberFormat="1" applyFont="1" applyFill="1" applyBorder="1" applyAlignment="1">
      <alignment horizontal="center" vertical="center" wrapText="1"/>
    </xf>
    <xf numFmtId="176" fontId="5" fillId="29" borderId="15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76" fontId="4" fillId="29" borderId="14" xfId="0" applyNumberFormat="1" applyFont="1" applyFill="1" applyBorder="1" applyAlignment="1">
      <alignment horizontal="center" vertical="center" wrapText="1"/>
    </xf>
    <xf numFmtId="176" fontId="4" fillId="29" borderId="15" xfId="0" applyNumberFormat="1" applyFont="1" applyFill="1" applyBorder="1" applyAlignment="1">
      <alignment horizontal="center" vertical="center" wrapText="1"/>
    </xf>
    <xf numFmtId="166" fontId="4" fillId="29" borderId="14" xfId="0" applyNumberFormat="1" applyFont="1" applyFill="1" applyBorder="1" applyAlignment="1">
      <alignment horizontal="center" vertical="center" wrapText="1"/>
    </xf>
    <xf numFmtId="166" fontId="4" fillId="29" borderId="1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2" fontId="5" fillId="29" borderId="14" xfId="0" applyNumberFormat="1" applyFont="1" applyFill="1" applyBorder="1" applyAlignment="1">
      <alignment horizontal="center" vertical="center" wrapText="1"/>
    </xf>
    <xf numFmtId="2" fontId="5" fillId="29" borderId="15" xfId="0" applyNumberFormat="1" applyFont="1" applyFill="1" applyBorder="1" applyAlignment="1">
      <alignment horizontal="center" vertical="center" wrapText="1"/>
    </xf>
    <xf numFmtId="49" fontId="5" fillId="29" borderId="14" xfId="0" applyNumberFormat="1" applyFont="1" applyFill="1" applyBorder="1" applyAlignment="1">
      <alignment horizontal="center" vertical="center" wrapText="1"/>
    </xf>
    <xf numFmtId="49" fontId="5" fillId="29" borderId="15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176" fontId="4" fillId="0" borderId="14" xfId="0" applyNumberFormat="1" applyFont="1" applyBorder="1" applyAlignment="1">
      <alignment horizontal="center" vertical="center" wrapText="1"/>
    </xf>
    <xf numFmtId="176" fontId="4" fillId="0" borderId="15" xfId="0" applyNumberFormat="1" applyFont="1" applyBorder="1" applyAlignment="1">
      <alignment horizontal="center" vertical="center" wrapText="1"/>
    </xf>
    <xf numFmtId="176" fontId="5" fillId="0" borderId="14" xfId="0" applyNumberFormat="1" applyFont="1" applyBorder="1" applyAlignment="1">
      <alignment horizontal="center" vertical="center" wrapText="1"/>
    </xf>
    <xf numFmtId="176" fontId="5" fillId="0" borderId="15" xfId="0" applyNumberFormat="1" applyFont="1" applyBorder="1" applyAlignment="1">
      <alignment horizontal="center" vertical="center" wrapText="1"/>
    </xf>
    <xf numFmtId="166" fontId="5" fillId="0" borderId="14" xfId="0" applyNumberFormat="1" applyFont="1" applyBorder="1" applyAlignment="1">
      <alignment horizontal="center" vertical="center" wrapText="1"/>
    </xf>
    <xf numFmtId="166" fontId="5" fillId="0" borderId="15" xfId="0" applyNumberFormat="1" applyFont="1" applyBorder="1" applyAlignment="1">
      <alignment horizontal="center" vertical="center" wrapText="1"/>
    </xf>
    <xf numFmtId="2" fontId="4" fillId="29" borderId="14" xfId="0" applyNumberFormat="1" applyFont="1" applyFill="1" applyBorder="1" applyAlignment="1">
      <alignment horizontal="center" vertical="center" wrapText="1"/>
    </xf>
    <xf numFmtId="2" fontId="4" fillId="29" borderId="15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2" fontId="4" fillId="29" borderId="14" xfId="0" applyNumberFormat="1" applyFont="1" applyFill="1" applyBorder="1" applyAlignment="1">
      <alignment horizontal="right" vertical="center" wrapText="1"/>
    </xf>
    <xf numFmtId="2" fontId="4" fillId="29" borderId="15" xfId="0" applyNumberFormat="1" applyFont="1" applyFill="1" applyBorder="1" applyAlignment="1">
      <alignment horizontal="right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4" fillId="29" borderId="14" xfId="0" applyNumberFormat="1" applyFont="1" applyFill="1" applyBorder="1" applyAlignment="1">
      <alignment horizontal="center" vertical="center" wrapText="1"/>
    </xf>
    <xf numFmtId="49" fontId="4" fillId="29" borderId="15" xfId="0" applyNumberFormat="1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4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5" fontId="9" fillId="0" borderId="14" xfId="0" applyNumberFormat="1" applyFont="1" applyFill="1" applyBorder="1" applyAlignment="1">
      <alignment horizontal="center" vertical="center" wrapText="1"/>
    </xf>
    <xf numFmtId="175" fontId="9" fillId="0" borderId="16" xfId="0" applyNumberFormat="1" applyFont="1" applyFill="1" applyBorder="1" applyAlignment="1">
      <alignment horizontal="center" vertical="center" wrapText="1"/>
    </xf>
    <xf numFmtId="175" fontId="9" fillId="0" borderId="15" xfId="0" applyNumberFormat="1" applyFont="1" applyFill="1" applyBorder="1" applyAlignment="1">
      <alignment horizontal="center" vertical="center" wrapText="1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175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175" fontId="5" fillId="0" borderId="3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67" fontId="9" fillId="0" borderId="14" xfId="0" applyNumberFormat="1" applyFont="1" applyFill="1" applyBorder="1" applyAlignment="1">
      <alignment horizontal="center" vertical="center" wrapText="1"/>
    </xf>
    <xf numFmtId="167" fontId="9" fillId="0" borderId="15" xfId="0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2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H57"/>
  <sheetViews>
    <sheetView topLeftCell="A4" zoomScaleSheetLayoutView="75" workbookViewId="0">
      <selection activeCell="C13" sqref="A13:H56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73"/>
      <c r="B1" s="373"/>
      <c r="C1" s="2"/>
      <c r="D1" s="2"/>
      <c r="E1" s="2"/>
      <c r="F1" s="2"/>
      <c r="G1" s="2"/>
      <c r="H1" s="2"/>
    </row>
    <row r="2" spans="1:8" ht="30" customHeight="1">
      <c r="A2" s="374" t="s">
        <v>170</v>
      </c>
      <c r="B2" s="374"/>
      <c r="C2" s="374"/>
      <c r="D2" s="374"/>
      <c r="E2" s="374"/>
      <c r="F2" s="374"/>
      <c r="G2" s="374"/>
      <c r="H2" s="374"/>
    </row>
    <row r="3" spans="1:8" ht="24.75" customHeight="1">
      <c r="A3" s="374" t="s">
        <v>491</v>
      </c>
      <c r="B3" s="374"/>
      <c r="C3" s="374"/>
      <c r="D3" s="374"/>
      <c r="E3" s="374"/>
      <c r="F3" s="374"/>
      <c r="G3" s="374"/>
      <c r="H3" s="374"/>
    </row>
    <row r="4" spans="1:8" ht="18.75">
      <c r="A4" s="374" t="s">
        <v>540</v>
      </c>
      <c r="B4" s="374"/>
      <c r="C4" s="374"/>
      <c r="D4" s="374"/>
      <c r="E4" s="374"/>
      <c r="F4" s="374"/>
      <c r="G4" s="374"/>
      <c r="H4" s="374"/>
    </row>
    <row r="5" spans="1:8" ht="15">
      <c r="A5" s="379" t="s">
        <v>286</v>
      </c>
      <c r="B5" s="379"/>
      <c r="C5" s="379"/>
      <c r="D5" s="379"/>
      <c r="E5" s="379"/>
      <c r="F5" s="379"/>
      <c r="G5" s="379"/>
      <c r="H5" s="379"/>
    </row>
    <row r="6" spans="1:8" ht="10.5" customHeight="1">
      <c r="A6" s="9"/>
      <c r="B6" s="9"/>
      <c r="C6" s="9"/>
      <c r="D6" s="9"/>
      <c r="E6" s="9"/>
      <c r="F6" s="9"/>
      <c r="G6" s="9"/>
      <c r="H6" s="9"/>
    </row>
    <row r="7" spans="1:8" ht="18.75">
      <c r="A7" s="374" t="s">
        <v>149</v>
      </c>
      <c r="B7" s="374"/>
      <c r="C7" s="374"/>
      <c r="D7" s="374"/>
      <c r="E7" s="374"/>
      <c r="F7" s="374"/>
      <c r="G7" s="374"/>
      <c r="H7" s="374"/>
    </row>
    <row r="8" spans="1:8" ht="10.5" customHeight="1">
      <c r="A8" s="2"/>
      <c r="B8" s="20"/>
      <c r="C8" s="20"/>
      <c r="D8" s="20"/>
      <c r="E8" s="20"/>
      <c r="F8" s="20"/>
      <c r="G8" s="20"/>
      <c r="H8" s="20"/>
    </row>
    <row r="9" spans="1:8" ht="57.75" customHeight="1">
      <c r="A9" s="380" t="s">
        <v>201</v>
      </c>
      <c r="B9" s="381" t="s">
        <v>15</v>
      </c>
      <c r="C9" s="383" t="s">
        <v>481</v>
      </c>
      <c r="D9" s="383"/>
      <c r="E9" s="382" t="s">
        <v>525</v>
      </c>
      <c r="F9" s="382"/>
      <c r="G9" s="382"/>
      <c r="H9" s="382"/>
    </row>
    <row r="10" spans="1:8" ht="75" customHeight="1">
      <c r="A10" s="380"/>
      <c r="B10" s="381"/>
      <c r="C10" s="304" t="s">
        <v>524</v>
      </c>
      <c r="D10" s="327" t="s">
        <v>526</v>
      </c>
      <c r="E10" s="45" t="s">
        <v>538</v>
      </c>
      <c r="F10" s="45" t="s">
        <v>539</v>
      </c>
      <c r="G10" s="45" t="s">
        <v>196</v>
      </c>
      <c r="H10" s="45" t="s">
        <v>197</v>
      </c>
    </row>
    <row r="11" spans="1:8" ht="14.25" customHeight="1">
      <c r="A11" s="86">
        <v>1</v>
      </c>
      <c r="B11" s="84">
        <v>2</v>
      </c>
      <c r="C11" s="86">
        <v>3</v>
      </c>
      <c r="D11" s="86">
        <v>4</v>
      </c>
      <c r="E11" s="86">
        <v>5</v>
      </c>
      <c r="F11" s="84">
        <v>6</v>
      </c>
      <c r="G11" s="86">
        <v>7</v>
      </c>
      <c r="H11" s="84">
        <v>8</v>
      </c>
    </row>
    <row r="12" spans="1:8" ht="34.5" customHeight="1">
      <c r="A12" s="375" t="s">
        <v>83</v>
      </c>
      <c r="B12" s="375"/>
      <c r="C12" s="375"/>
      <c r="D12" s="375"/>
      <c r="E12" s="375"/>
      <c r="F12" s="375"/>
      <c r="G12" s="375"/>
      <c r="H12" s="375"/>
    </row>
    <row r="13" spans="1:8" ht="46.5" customHeight="1">
      <c r="A13" s="56" t="s">
        <v>150</v>
      </c>
      <c r="B13" s="338">
        <f>'1. Фін результат'!B7</f>
        <v>1000</v>
      </c>
      <c r="C13" s="80">
        <f>'1. Фін результат'!C7</f>
        <v>13241</v>
      </c>
      <c r="D13" s="80">
        <f>'1. Фін результат'!D7</f>
        <v>19065</v>
      </c>
      <c r="E13" s="80">
        <f>'1. Фін результат'!E7</f>
        <v>12752</v>
      </c>
      <c r="F13" s="80">
        <f>'1. Фін результат'!F7</f>
        <v>19065</v>
      </c>
      <c r="G13" s="80">
        <f>F13-E13</f>
        <v>6313</v>
      </c>
      <c r="H13" s="81">
        <f t="shared" ref="H13:H25" si="0">F13/E13*100</f>
        <v>149.50595984943538</v>
      </c>
    </row>
    <row r="14" spans="1:8" ht="40.5" customHeight="1">
      <c r="A14" s="56" t="s">
        <v>130</v>
      </c>
      <c r="B14" s="338">
        <f>'1. Фін результат'!B8</f>
        <v>1010</v>
      </c>
      <c r="C14" s="80">
        <v>-5498</v>
      </c>
      <c r="D14" s="80">
        <f>'1. Фін результат'!D8</f>
        <v>-16970</v>
      </c>
      <c r="E14" s="80">
        <f>'1. Фін результат'!E8</f>
        <v>-11024</v>
      </c>
      <c r="F14" s="80">
        <f>'1. Фін результат'!F8</f>
        <v>-16970</v>
      </c>
      <c r="G14" s="80">
        <f t="shared" ref="G14:G25" si="1">F14-E14</f>
        <v>-5946</v>
      </c>
      <c r="H14" s="81">
        <f t="shared" si="0"/>
        <v>153.9368650217707</v>
      </c>
    </row>
    <row r="15" spans="1:8" ht="32.25" customHeight="1">
      <c r="A15" s="57" t="s">
        <v>186</v>
      </c>
      <c r="B15" s="338">
        <f>'1. Фін результат'!B17</f>
        <v>1020</v>
      </c>
      <c r="C15" s="217">
        <f>'1. Фін результат'!C17</f>
        <v>1751</v>
      </c>
      <c r="D15" s="217">
        <f>'1. Фін результат'!D17</f>
        <v>2095</v>
      </c>
      <c r="E15" s="217">
        <f>'1. Фін результат'!E17</f>
        <v>1728</v>
      </c>
      <c r="F15" s="217">
        <f>'1. Фін результат'!F17</f>
        <v>2095</v>
      </c>
      <c r="G15" s="217">
        <f t="shared" si="1"/>
        <v>367</v>
      </c>
      <c r="H15" s="81">
        <f t="shared" si="0"/>
        <v>121.23842592592592</v>
      </c>
    </row>
    <row r="16" spans="1:8" ht="27.75" customHeight="1">
      <c r="A16" s="56" t="s">
        <v>107</v>
      </c>
      <c r="B16" s="338">
        <f>'1. Фін результат'!B21</f>
        <v>1040</v>
      </c>
      <c r="C16" s="80">
        <f>'1. Фін результат'!C21</f>
        <v>0</v>
      </c>
      <c r="D16" s="80">
        <f>'1. Фін результат'!D21</f>
        <v>0</v>
      </c>
      <c r="E16" s="80">
        <f>'1. Фін результат'!E21</f>
        <v>0</v>
      </c>
      <c r="F16" s="80">
        <f>'1. Фін результат'!F21</f>
        <v>0</v>
      </c>
      <c r="G16" s="80">
        <f t="shared" si="1"/>
        <v>0</v>
      </c>
      <c r="H16" s="81" t="e">
        <f t="shared" si="0"/>
        <v>#DIV/0!</v>
      </c>
    </row>
    <row r="17" spans="1:8" ht="25.5" customHeight="1">
      <c r="A17" s="56" t="s">
        <v>104</v>
      </c>
      <c r="B17" s="338">
        <f>'1. Фін результат'!B44</f>
        <v>1070</v>
      </c>
      <c r="C17" s="80">
        <f>'1. Фін результат'!C44</f>
        <v>-1585</v>
      </c>
      <c r="D17" s="80">
        <f>'1. Фін результат'!D44</f>
        <v>-1872</v>
      </c>
      <c r="E17" s="80">
        <f>'1. Фін результат'!E44</f>
        <v>-1397</v>
      </c>
      <c r="F17" s="80">
        <f>'1. Фін результат'!F44</f>
        <v>-1872</v>
      </c>
      <c r="G17" s="80">
        <f t="shared" si="1"/>
        <v>-475</v>
      </c>
      <c r="H17" s="81">
        <f t="shared" si="0"/>
        <v>134.00143163922692</v>
      </c>
    </row>
    <row r="18" spans="1:8" ht="26.25" customHeight="1">
      <c r="A18" s="56" t="s">
        <v>108</v>
      </c>
      <c r="B18" s="338">
        <f>'1. Фін результат'!B75</f>
        <v>1300</v>
      </c>
      <c r="C18" s="80">
        <f>'1. Фін результат'!C75</f>
        <v>0</v>
      </c>
      <c r="D18" s="80">
        <f>'1. Фін результат'!D75</f>
        <v>0</v>
      </c>
      <c r="E18" s="80">
        <f>'1. Фін результат'!E75</f>
        <v>0</v>
      </c>
      <c r="F18" s="80">
        <f>'1. Фін результат'!F75</f>
        <v>0</v>
      </c>
      <c r="G18" s="80">
        <f t="shared" si="1"/>
        <v>0</v>
      </c>
      <c r="H18" s="81" t="e">
        <f t="shared" si="0"/>
        <v>#DIV/0!</v>
      </c>
    </row>
    <row r="19" spans="1:8" ht="47.25" customHeight="1">
      <c r="A19" s="343" t="s">
        <v>2</v>
      </c>
      <c r="B19" s="338">
        <f>'1. Фін результат'!B58</f>
        <v>1100</v>
      </c>
      <c r="C19" s="217">
        <f>'1. Фін результат'!C58</f>
        <v>166</v>
      </c>
      <c r="D19" s="217">
        <f>'1. Фін результат'!D58</f>
        <v>223</v>
      </c>
      <c r="E19" s="217">
        <f>'1. Фін результат'!E58</f>
        <v>124</v>
      </c>
      <c r="F19" s="217">
        <f>'1. Фін результат'!F58</f>
        <v>223</v>
      </c>
      <c r="G19" s="217">
        <f t="shared" si="1"/>
        <v>99</v>
      </c>
      <c r="H19" s="81">
        <f t="shared" si="0"/>
        <v>179.83870967741936</v>
      </c>
    </row>
    <row r="20" spans="1:8" ht="43.5" customHeight="1">
      <c r="A20" s="59" t="s">
        <v>109</v>
      </c>
      <c r="B20" s="338">
        <f>'1. Фін результат'!B76</f>
        <v>1310</v>
      </c>
      <c r="C20" s="80">
        <f>'1. Фін результат'!C76</f>
        <v>0</v>
      </c>
      <c r="D20" s="80">
        <f>'1. Фін результат'!D76</f>
        <v>0</v>
      </c>
      <c r="E20" s="80">
        <f>'1. Фін результат'!E76</f>
        <v>0</v>
      </c>
      <c r="F20" s="80">
        <f>'1. Фін результат'!F76</f>
        <v>0</v>
      </c>
      <c r="G20" s="80">
        <f t="shared" si="1"/>
        <v>0</v>
      </c>
      <c r="H20" s="81" t="e">
        <f t="shared" si="0"/>
        <v>#DIV/0!</v>
      </c>
    </row>
    <row r="21" spans="1:8" ht="30.75" customHeight="1">
      <c r="A21" s="56" t="s">
        <v>167</v>
      </c>
      <c r="B21" s="338">
        <f>'1. Фін результат'!B77</f>
        <v>1320</v>
      </c>
      <c r="C21" s="80">
        <f>'1. Фін результат'!C77</f>
        <v>0</v>
      </c>
      <c r="D21" s="80">
        <f>'1. Фін результат'!D77</f>
        <v>0</v>
      </c>
      <c r="E21" s="80">
        <f>'1. Фін результат'!E77</f>
        <v>0</v>
      </c>
      <c r="F21" s="80">
        <f>'1. Фін результат'!F77</f>
        <v>0</v>
      </c>
      <c r="G21" s="80">
        <f t="shared" si="1"/>
        <v>0</v>
      </c>
      <c r="H21" s="81" t="e">
        <f t="shared" si="0"/>
        <v>#DIV/0!</v>
      </c>
    </row>
    <row r="22" spans="1:8" ht="29.25" customHeight="1">
      <c r="A22" s="58" t="s">
        <v>82</v>
      </c>
      <c r="B22" s="338">
        <f>'1. Фін результат'!B67</f>
        <v>1170</v>
      </c>
      <c r="C22" s="217">
        <f>'1. Фін результат'!C67</f>
        <v>166</v>
      </c>
      <c r="D22" s="217">
        <f>'1. Фін результат'!D67</f>
        <v>223</v>
      </c>
      <c r="E22" s="217">
        <f>'1. Фін результат'!E67</f>
        <v>124</v>
      </c>
      <c r="F22" s="217">
        <f>'1. Фін результат'!F67</f>
        <v>223</v>
      </c>
      <c r="G22" s="217">
        <f t="shared" si="1"/>
        <v>99</v>
      </c>
      <c r="H22" s="81">
        <f t="shared" si="0"/>
        <v>179.83870967741936</v>
      </c>
    </row>
    <row r="23" spans="1:8" ht="31.5" customHeight="1">
      <c r="A23" s="349" t="s">
        <v>105</v>
      </c>
      <c r="B23" s="338">
        <f>'1. Фін результат'!B68</f>
        <v>1180</v>
      </c>
      <c r="C23" s="80">
        <f>'1. Фін результат'!C68</f>
        <v>-30</v>
      </c>
      <c r="D23" s="80">
        <f>'1. Фін результат'!D68</f>
        <v>-40</v>
      </c>
      <c r="E23" s="80">
        <f>'1. Фін результат'!E68</f>
        <v>-22</v>
      </c>
      <c r="F23" s="80">
        <f>'1. Фін результат'!F68</f>
        <v>-40</v>
      </c>
      <c r="G23" s="80">
        <f t="shared" si="1"/>
        <v>-18</v>
      </c>
      <c r="H23" s="81">
        <f t="shared" si="0"/>
        <v>181.81818181818181</v>
      </c>
    </row>
    <row r="24" spans="1:8" ht="30.75" customHeight="1">
      <c r="A24" s="343" t="s">
        <v>164</v>
      </c>
      <c r="B24" s="338">
        <f>'1. Фін результат'!B70</f>
        <v>1200</v>
      </c>
      <c r="C24" s="217">
        <f>'1. Фін результат'!C70</f>
        <v>136</v>
      </c>
      <c r="D24" s="217">
        <f>'1. Фін результат'!D70</f>
        <v>183</v>
      </c>
      <c r="E24" s="217">
        <f>'1. Фін результат'!E70</f>
        <v>102</v>
      </c>
      <c r="F24" s="217">
        <f>'1. Фін результат'!F70</f>
        <v>183</v>
      </c>
      <c r="G24" s="217">
        <f t="shared" si="1"/>
        <v>81</v>
      </c>
      <c r="H24" s="81">
        <f t="shared" si="0"/>
        <v>179.41176470588235</v>
      </c>
    </row>
    <row r="25" spans="1:8" ht="30.75" customHeight="1">
      <c r="A25" s="59" t="s">
        <v>165</v>
      </c>
      <c r="B25" s="338">
        <v>5010</v>
      </c>
      <c r="C25" s="300">
        <f>' V. Коефіцієнти'!D8</f>
        <v>1.0271127558341515E-2</v>
      </c>
      <c r="D25" s="300">
        <f>' V. Коефіцієнти'!E8</f>
        <v>9.5987411487018105E-3</v>
      </c>
      <c r="E25" s="300">
        <f>' V. Коефіцієнти'!F8</f>
        <v>7.9987452948557091E-3</v>
      </c>
      <c r="F25" s="300">
        <f>' V. Коефіцієнти'!G8</f>
        <v>9.5987411487018105E-3</v>
      </c>
      <c r="G25" s="80">
        <f t="shared" si="1"/>
        <v>1.5999958538461014E-3</v>
      </c>
      <c r="H25" s="81">
        <f t="shared" si="0"/>
        <v>120.00308541984852</v>
      </c>
    </row>
    <row r="26" spans="1:8" ht="0.75" hidden="1" customHeight="1">
      <c r="A26" s="71"/>
      <c r="B26" s="356"/>
      <c r="C26" s="350"/>
      <c r="D26" s="350"/>
      <c r="E26" s="350"/>
      <c r="F26" s="384" t="s">
        <v>171</v>
      </c>
      <c r="G26" s="384"/>
      <c r="H26" s="385"/>
    </row>
    <row r="27" spans="1:8" ht="30" customHeight="1">
      <c r="A27" s="376" t="s">
        <v>118</v>
      </c>
      <c r="B27" s="377"/>
      <c r="C27" s="377"/>
      <c r="D27" s="377"/>
      <c r="E27" s="377"/>
      <c r="F27" s="377"/>
      <c r="G27" s="377"/>
      <c r="H27" s="378"/>
    </row>
    <row r="28" spans="1:8" ht="39.75" customHeight="1">
      <c r="A28" s="59" t="s">
        <v>187</v>
      </c>
      <c r="B28" s="338">
        <f>'ІІ. Розр. з бюджетом'!B16</f>
        <v>2100</v>
      </c>
      <c r="C28" s="80">
        <f>'ІІ. Розр. з бюджетом'!C16</f>
        <v>-20</v>
      </c>
      <c r="D28" s="80">
        <f>'ІІ. Розр. з бюджетом'!D16</f>
        <v>-27</v>
      </c>
      <c r="E28" s="80">
        <f>'ІІ. Розр. з бюджетом'!E16</f>
        <v>-15</v>
      </c>
      <c r="F28" s="80">
        <f>'ІІ. Розр. з бюджетом'!F16</f>
        <v>-27</v>
      </c>
      <c r="G28" s="80">
        <f t="shared" ref="G28:G33" si="2">F28-E28</f>
        <v>-12</v>
      </c>
      <c r="H28" s="81">
        <f t="shared" ref="H28:H33" si="3">F28/E28*100</f>
        <v>180</v>
      </c>
    </row>
    <row r="29" spans="1:8" ht="31.5" customHeight="1">
      <c r="A29" s="34" t="s">
        <v>117</v>
      </c>
      <c r="B29" s="338">
        <f>'ІІ. Розр. з бюджетом'!B17</f>
        <v>2110</v>
      </c>
      <c r="C29" s="80">
        <f>'ІІ. Розр. з бюджетом'!C17</f>
        <v>-30</v>
      </c>
      <c r="D29" s="80">
        <f>'ІІ. Розр. з бюджетом'!D17</f>
        <v>-40</v>
      </c>
      <c r="E29" s="80">
        <f>'ІІ. Розр. з бюджетом'!E17</f>
        <v>-22</v>
      </c>
      <c r="F29" s="80">
        <f>'ІІ. Розр. з бюджетом'!F17</f>
        <v>-40</v>
      </c>
      <c r="G29" s="80">
        <f t="shared" si="2"/>
        <v>-18</v>
      </c>
      <c r="H29" s="81">
        <f t="shared" si="3"/>
        <v>181.81818181818181</v>
      </c>
    </row>
    <row r="30" spans="1:8" ht="46.5" customHeight="1">
      <c r="A30" s="34" t="s">
        <v>265</v>
      </c>
      <c r="B30" s="338" t="s">
        <v>224</v>
      </c>
      <c r="C30" s="80">
        <f>SUM('ІІ. Розр. з бюджетом'!C18,'ІІ. Розр. з бюджетом'!C19)</f>
        <v>-146</v>
      </c>
      <c r="D30" s="80">
        <f>SUM('ІІ. Розр. з бюджетом'!D18,'ІІ. Розр. з бюджетом'!D19)</f>
        <v>-165</v>
      </c>
      <c r="E30" s="80">
        <f>SUM('ІІ. Розр. з бюджетом'!E18,'ІІ. Розр. з бюджетом'!E19)</f>
        <v>-152</v>
      </c>
      <c r="F30" s="80">
        <f>SUM('ІІ. Розр. з бюджетом'!F18,'ІІ. Розр. з бюджетом'!F19)</f>
        <v>-165</v>
      </c>
      <c r="G30" s="80">
        <f t="shared" si="2"/>
        <v>-13</v>
      </c>
      <c r="H30" s="81">
        <f t="shared" si="3"/>
        <v>108.55263157894737</v>
      </c>
    </row>
    <row r="31" spans="1:8" ht="53.25" customHeight="1">
      <c r="A31" s="59" t="s">
        <v>250</v>
      </c>
      <c r="B31" s="338">
        <f>'ІІ. Розр. з бюджетом'!B20</f>
        <v>2140</v>
      </c>
      <c r="C31" s="80">
        <f>'ІІ. Розр. з бюджетом'!C20</f>
        <v>-214</v>
      </c>
      <c r="D31" s="80">
        <f>'ІІ. Розр. з бюджетом'!D20</f>
        <v>-270</v>
      </c>
      <c r="E31" s="80">
        <f>'ІІ. Розр. з бюджетом'!E20</f>
        <v>-254</v>
      </c>
      <c r="F31" s="80">
        <f>'ІІ. Розр. з бюджетом'!F20</f>
        <v>-270</v>
      </c>
      <c r="G31" s="80">
        <f t="shared" si="2"/>
        <v>-16</v>
      </c>
      <c r="H31" s="81">
        <f t="shared" si="3"/>
        <v>106.29921259842521</v>
      </c>
    </row>
    <row r="32" spans="1:8" ht="39" customHeight="1">
      <c r="A32" s="59" t="s">
        <v>74</v>
      </c>
      <c r="B32" s="338">
        <f>'ІІ. Розр. з бюджетом'!B30</f>
        <v>2150</v>
      </c>
      <c r="C32" s="80">
        <f>'ІІ. Розр. з бюджетом'!C30</f>
        <v>-220</v>
      </c>
      <c r="D32" s="80">
        <f>'ІІ. Розр. з бюджетом'!D30</f>
        <v>-280</v>
      </c>
      <c r="E32" s="80">
        <f>'ІІ. Розр. з бюджетом'!E30</f>
        <v>-248</v>
      </c>
      <c r="F32" s="80">
        <f>'ІІ. Розр. з бюджетом'!F30</f>
        <v>-280</v>
      </c>
      <c r="G32" s="80">
        <f t="shared" si="2"/>
        <v>-32</v>
      </c>
      <c r="H32" s="81">
        <f t="shared" si="3"/>
        <v>112.90322580645163</v>
      </c>
    </row>
    <row r="33" spans="1:8" ht="30" customHeight="1">
      <c r="A33" s="58" t="s">
        <v>188</v>
      </c>
      <c r="B33" s="338">
        <f>'ІІ. Розр. з бюджетом'!B31</f>
        <v>2200</v>
      </c>
      <c r="C33" s="217">
        <f>'ІІ. Розр. з бюджетом'!C31</f>
        <v>-630</v>
      </c>
      <c r="D33" s="217">
        <f>'ІІ. Розр. з бюджетом'!D31</f>
        <v>-782</v>
      </c>
      <c r="E33" s="217">
        <f>'ІІ. Розр. з бюджетом'!E31</f>
        <v>-691</v>
      </c>
      <c r="F33" s="217">
        <f>'ІІ. Розр. з бюджетом'!F31</f>
        <v>-782</v>
      </c>
      <c r="G33" s="217">
        <f t="shared" si="2"/>
        <v>-91</v>
      </c>
      <c r="H33" s="81">
        <f t="shared" si="3"/>
        <v>113.16931982633864</v>
      </c>
    </row>
    <row r="34" spans="1:8" ht="33" customHeight="1">
      <c r="A34" s="376" t="s">
        <v>116</v>
      </c>
      <c r="B34" s="377"/>
      <c r="C34" s="377"/>
      <c r="D34" s="377"/>
      <c r="E34" s="377"/>
      <c r="F34" s="377"/>
      <c r="G34" s="377"/>
      <c r="H34" s="378"/>
    </row>
    <row r="35" spans="1:8" ht="33.75" customHeight="1">
      <c r="A35" s="349" t="s">
        <v>110</v>
      </c>
      <c r="B35" s="352">
        <v>3600</v>
      </c>
      <c r="C35" s="80">
        <f>'ІІІ. Рух грош. коштів'!C70</f>
        <v>114</v>
      </c>
      <c r="D35" s="80">
        <f>'ІІІ. Рух грош. коштів'!D70</f>
        <v>259</v>
      </c>
      <c r="E35" s="80">
        <f>'ІІІ. Рух грош. коштів'!E70</f>
        <v>100</v>
      </c>
      <c r="F35" s="80">
        <f>'ІІІ. Рух грош. коштів'!F70</f>
        <v>259</v>
      </c>
      <c r="G35" s="80">
        <f>'[36]ІІІ. Рух грош. коштів'!F60</f>
        <v>0</v>
      </c>
      <c r="H35" s="81">
        <f>F35/E35*100</f>
        <v>259</v>
      </c>
    </row>
    <row r="36" spans="1:8" ht="27.75" customHeight="1">
      <c r="A36" s="349" t="s">
        <v>378</v>
      </c>
      <c r="B36" s="352">
        <v>3620</v>
      </c>
      <c r="C36" s="80">
        <f>'ІІІ. Рух грош. коштів'!C72</f>
        <v>259</v>
      </c>
      <c r="D36" s="80">
        <f>'ІІІ. Рух грош. коштів'!D72</f>
        <v>217.6</v>
      </c>
      <c r="E36" s="80">
        <f>'ІІІ. Рух грош. коштів'!E72</f>
        <v>88</v>
      </c>
      <c r="F36" s="80">
        <f>'ІІІ. Рух грош. коштів'!F72</f>
        <v>217.6</v>
      </c>
      <c r="G36" s="80">
        <f>'[36]ІІІ. Рух грош. коштів'!F62</f>
        <v>0</v>
      </c>
      <c r="H36" s="81">
        <f>F36/E36*100</f>
        <v>247.27272727272725</v>
      </c>
    </row>
    <row r="37" spans="1:8" ht="30.75" customHeight="1">
      <c r="A37" s="343" t="s">
        <v>30</v>
      </c>
      <c r="B37" s="352">
        <v>3630</v>
      </c>
      <c r="C37" s="217">
        <f>'ІІІ. Рух грош. коштів'!C73</f>
        <v>145</v>
      </c>
      <c r="D37" s="217">
        <f>'ІІІ. Рух грош. коштів'!D73</f>
        <v>-41.4</v>
      </c>
      <c r="E37" s="217">
        <f>'ІІІ. Рух грош. коштів'!E73</f>
        <v>-12</v>
      </c>
      <c r="F37" s="217">
        <f>'ІІІ. Рух грош. коштів'!F73</f>
        <v>-41.4</v>
      </c>
      <c r="G37" s="217">
        <f>'[36]ІІІ. Рух грош. коштів'!F63</f>
        <v>0</v>
      </c>
      <c r="H37" s="81">
        <f>F37/E37*100</f>
        <v>345</v>
      </c>
    </row>
    <row r="38" spans="1:8" ht="33" customHeight="1">
      <c r="A38" s="388" t="s">
        <v>155</v>
      </c>
      <c r="B38" s="389"/>
      <c r="C38" s="389"/>
      <c r="D38" s="389"/>
      <c r="E38" s="389"/>
      <c r="F38" s="389"/>
      <c r="G38" s="389"/>
      <c r="H38" s="389"/>
    </row>
    <row r="39" spans="1:8" ht="27.75" customHeight="1">
      <c r="A39" s="59" t="s">
        <v>154</v>
      </c>
      <c r="B39" s="352">
        <f>'IV. Кап. інвестиції'!B8</f>
        <v>4000</v>
      </c>
      <c r="C39" s="80">
        <f>'IV. Кап. інвестиції'!C8</f>
        <v>15</v>
      </c>
      <c r="D39" s="80">
        <f>'IV. Кап. інвестиції'!D8</f>
        <v>43</v>
      </c>
      <c r="E39" s="80">
        <f>'IV. Кап. інвестиції'!E8</f>
        <v>7</v>
      </c>
      <c r="F39" s="80">
        <f>'IV. Кап. інвестиції'!F8</f>
        <v>43</v>
      </c>
      <c r="G39" s="80">
        <f>F39-E39</f>
        <v>36</v>
      </c>
      <c r="H39" s="81">
        <f>F39/E39*100</f>
        <v>614.28571428571433</v>
      </c>
    </row>
    <row r="40" spans="1:8" ht="27" customHeight="1">
      <c r="A40" s="390" t="s">
        <v>158</v>
      </c>
      <c r="B40" s="390"/>
      <c r="C40" s="390"/>
      <c r="D40" s="390"/>
      <c r="E40" s="390"/>
      <c r="F40" s="390"/>
      <c r="G40" s="390"/>
      <c r="H40" s="390"/>
    </row>
    <row r="41" spans="1:8" ht="26.25" customHeight="1">
      <c r="A41" s="59" t="s">
        <v>128</v>
      </c>
      <c r="B41" s="352">
        <v>5000</v>
      </c>
      <c r="C41" s="300">
        <f>' V. Коефіцієнти'!D7</f>
        <v>0.12067435669920142</v>
      </c>
      <c r="D41" s="300">
        <f>' V. Коефіцієнти'!E7</f>
        <v>0.1426344505066251</v>
      </c>
      <c r="E41" s="300">
        <f>' V. Коефіцієнти'!F7</f>
        <v>0.11670480549199085</v>
      </c>
      <c r="F41" s="300">
        <f>' V. Коефіцієнти'!G7</f>
        <v>0.1426344505066251</v>
      </c>
      <c r="G41" s="80">
        <f>F41-E41</f>
        <v>2.5929645014634253E-2</v>
      </c>
      <c r="H41" s="81">
        <f>F41/E41*100</f>
        <v>122.21814680665719</v>
      </c>
    </row>
    <row r="42" spans="1:8" ht="25.5" customHeight="1">
      <c r="A42" s="59" t="s">
        <v>166</v>
      </c>
      <c r="B42" s="352">
        <v>5100</v>
      </c>
      <c r="C42" s="300">
        <f>' V. Коефіцієнти'!D10</f>
        <v>3.508</v>
      </c>
      <c r="D42" s="300">
        <f>' V. Коефіцієнти'!E10</f>
        <v>4.1115537848605577</v>
      </c>
      <c r="E42" s="300">
        <f>' V. Коефіцієнти'!F10</f>
        <v>5.8740157480314963</v>
      </c>
      <c r="F42" s="300">
        <f>' V. Коефіцієнти'!G10</f>
        <v>4.1115537848605577</v>
      </c>
      <c r="G42" s="80">
        <f t="shared" ref="G42:G43" si="4">F42-E42</f>
        <v>-1.7624619631709386</v>
      </c>
      <c r="H42" s="81">
        <f>F42/E42*100</f>
        <v>69.995620734221291</v>
      </c>
    </row>
    <row r="43" spans="1:8" ht="26.25" customHeight="1">
      <c r="A43" s="218" t="s">
        <v>377</v>
      </c>
      <c r="B43" s="361">
        <v>5120</v>
      </c>
      <c r="C43" s="300">
        <f>' V. Коефіцієнти'!D12</f>
        <v>0</v>
      </c>
      <c r="D43" s="300">
        <f>' V. Коефіцієнти'!E12</f>
        <v>0</v>
      </c>
      <c r="E43" s="300">
        <f>' V. Коефіцієнти'!F12</f>
        <v>0</v>
      </c>
      <c r="F43" s="300">
        <f>' V. Коефіцієнти'!G12</f>
        <v>0</v>
      </c>
      <c r="G43" s="80">
        <f t="shared" si="4"/>
        <v>0</v>
      </c>
      <c r="H43" s="81" t="e">
        <f>F43/E43*100</f>
        <v>#DIV/0!</v>
      </c>
    </row>
    <row r="44" spans="1:8" ht="31.5" customHeight="1">
      <c r="A44" s="376" t="s">
        <v>157</v>
      </c>
      <c r="B44" s="377"/>
      <c r="C44" s="377"/>
      <c r="D44" s="377"/>
      <c r="E44" s="377"/>
      <c r="F44" s="377"/>
      <c r="G44" s="377"/>
      <c r="H44" s="378"/>
    </row>
    <row r="45" spans="1:8" ht="31.5" customHeight="1">
      <c r="A45" s="59" t="s">
        <v>111</v>
      </c>
      <c r="B45" s="352">
        <v>6000</v>
      </c>
      <c r="C45" s="77">
        <v>52</v>
      </c>
      <c r="D45" s="77">
        <v>83</v>
      </c>
      <c r="E45" s="77">
        <v>64</v>
      </c>
      <c r="F45" s="77">
        <v>83</v>
      </c>
      <c r="G45" s="80">
        <f t="shared" ref="G45:G54" si="5">F45-E45</f>
        <v>19</v>
      </c>
      <c r="H45" s="81">
        <f>F45/E45*100</f>
        <v>129.6875</v>
      </c>
    </row>
    <row r="46" spans="1:8" ht="26.25" customHeight="1">
      <c r="A46" s="59" t="s">
        <v>112</v>
      </c>
      <c r="B46" s="352">
        <v>6010</v>
      </c>
      <c r="C46" s="77">
        <v>1075</v>
      </c>
      <c r="D46" s="77">
        <v>1200</v>
      </c>
      <c r="E46" s="77">
        <v>810</v>
      </c>
      <c r="F46" s="77">
        <v>1200</v>
      </c>
      <c r="G46" s="80">
        <f t="shared" si="5"/>
        <v>390</v>
      </c>
      <c r="H46" s="81">
        <f t="shared" ref="H46:H54" si="6">F46/E46*100</f>
        <v>148.14814814814815</v>
      </c>
    </row>
    <row r="47" spans="1:8" ht="20.25" customHeight="1">
      <c r="A47" s="87" t="s">
        <v>191</v>
      </c>
      <c r="B47" s="352">
        <v>6020</v>
      </c>
      <c r="C47" s="99">
        <v>259</v>
      </c>
      <c r="D47" s="99">
        <v>218</v>
      </c>
      <c r="E47" s="99">
        <v>106</v>
      </c>
      <c r="F47" s="99">
        <v>218</v>
      </c>
      <c r="G47" s="100">
        <f t="shared" si="5"/>
        <v>112</v>
      </c>
      <c r="H47" s="81">
        <f t="shared" si="6"/>
        <v>205.66037735849059</v>
      </c>
    </row>
    <row r="48" spans="1:8" ht="27.75" customHeight="1">
      <c r="A48" s="58" t="s">
        <v>189</v>
      </c>
      <c r="B48" s="352">
        <v>6030</v>
      </c>
      <c r="C48" s="219">
        <f>C45+C46</f>
        <v>1127</v>
      </c>
      <c r="D48" s="219">
        <f t="shared" ref="D48:E48" si="7">D45+D46</f>
        <v>1283</v>
      </c>
      <c r="E48" s="219">
        <f t="shared" si="7"/>
        <v>874</v>
      </c>
      <c r="F48" s="219">
        <f t="shared" ref="F48" si="8">F45+F46</f>
        <v>1283</v>
      </c>
      <c r="G48" s="217">
        <f t="shared" si="5"/>
        <v>409</v>
      </c>
      <c r="H48" s="81">
        <f t="shared" si="6"/>
        <v>146.79633867276888</v>
      </c>
    </row>
    <row r="49" spans="1:8" ht="24.75" customHeight="1">
      <c r="A49" s="59" t="s">
        <v>126</v>
      </c>
      <c r="B49" s="352">
        <v>6040</v>
      </c>
      <c r="C49" s="77"/>
      <c r="D49" s="77"/>
      <c r="E49" s="77"/>
      <c r="F49" s="77"/>
      <c r="G49" s="80">
        <f t="shared" si="5"/>
        <v>0</v>
      </c>
      <c r="H49" s="81" t="e">
        <f t="shared" si="6"/>
        <v>#DIV/0!</v>
      </c>
    </row>
    <row r="50" spans="1:8" ht="28.5" customHeight="1">
      <c r="A50" s="59" t="s">
        <v>127</v>
      </c>
      <c r="B50" s="352">
        <v>6050</v>
      </c>
      <c r="C50" s="77">
        <v>250</v>
      </c>
      <c r="D50" s="77">
        <v>251</v>
      </c>
      <c r="E50" s="77">
        <v>127</v>
      </c>
      <c r="F50" s="77">
        <v>251</v>
      </c>
      <c r="G50" s="80">
        <f t="shared" si="5"/>
        <v>124</v>
      </c>
      <c r="H50" s="81">
        <f t="shared" si="6"/>
        <v>197.63779527559055</v>
      </c>
    </row>
    <row r="51" spans="1:8" ht="29.25" customHeight="1">
      <c r="A51" s="58" t="s">
        <v>190</v>
      </c>
      <c r="B51" s="352">
        <v>6060</v>
      </c>
      <c r="C51" s="217">
        <f>SUM(C49:C50)</f>
        <v>250</v>
      </c>
      <c r="D51" s="217">
        <f>SUM(D49:D50)</f>
        <v>251</v>
      </c>
      <c r="E51" s="217">
        <f>SUM(E49:E50)</f>
        <v>127</v>
      </c>
      <c r="F51" s="217">
        <f>SUM(F49:F50)</f>
        <v>251</v>
      </c>
      <c r="G51" s="217">
        <f t="shared" si="5"/>
        <v>124</v>
      </c>
      <c r="H51" s="81">
        <f t="shared" si="6"/>
        <v>197.63779527559055</v>
      </c>
    </row>
    <row r="52" spans="1:8" ht="27" customHeight="1">
      <c r="A52" s="59" t="s">
        <v>192</v>
      </c>
      <c r="B52" s="352">
        <v>6070</v>
      </c>
      <c r="C52" s="77"/>
      <c r="D52" s="77"/>
      <c r="E52" s="77"/>
      <c r="F52" s="77"/>
      <c r="G52" s="80">
        <f t="shared" si="5"/>
        <v>0</v>
      </c>
      <c r="H52" s="81" t="e">
        <f t="shared" si="6"/>
        <v>#DIV/0!</v>
      </c>
    </row>
    <row r="53" spans="1:8" ht="24.75" customHeight="1">
      <c r="A53" s="59" t="s">
        <v>193</v>
      </c>
      <c r="B53" s="352">
        <v>6080</v>
      </c>
      <c r="C53" s="77"/>
      <c r="D53" s="77"/>
      <c r="E53" s="77"/>
      <c r="F53" s="77"/>
      <c r="G53" s="80">
        <f t="shared" si="5"/>
        <v>0</v>
      </c>
      <c r="H53" s="81" t="e">
        <f t="shared" si="6"/>
        <v>#DIV/0!</v>
      </c>
    </row>
    <row r="54" spans="1:8" ht="32.25" customHeight="1">
      <c r="A54" s="58" t="s">
        <v>113</v>
      </c>
      <c r="B54" s="361">
        <v>6090</v>
      </c>
      <c r="C54" s="219">
        <v>877</v>
      </c>
      <c r="D54" s="219">
        <v>1032</v>
      </c>
      <c r="E54" s="219">
        <v>746</v>
      </c>
      <c r="F54" s="219">
        <v>1032</v>
      </c>
      <c r="G54" s="217">
        <f t="shared" si="5"/>
        <v>286</v>
      </c>
      <c r="H54" s="81">
        <f t="shared" si="6"/>
        <v>138.3378016085791</v>
      </c>
    </row>
    <row r="55" spans="1:8" ht="18.75">
      <c r="A55" s="341"/>
      <c r="B55" s="342"/>
      <c r="C55" s="342"/>
      <c r="D55" s="342"/>
      <c r="E55" s="342"/>
      <c r="F55" s="342"/>
      <c r="G55" s="342"/>
      <c r="H55" s="342"/>
    </row>
    <row r="56" spans="1:8" ht="36.75" customHeight="1">
      <c r="A56" s="88" t="s">
        <v>502</v>
      </c>
      <c r="B56" s="387" t="s">
        <v>266</v>
      </c>
      <c r="C56" s="387"/>
      <c r="D56" s="340"/>
      <c r="E56" s="90"/>
      <c r="F56" s="391" t="s">
        <v>501</v>
      </c>
      <c r="G56" s="391"/>
      <c r="H56" s="391"/>
    </row>
    <row r="57" spans="1:8" ht="15">
      <c r="A57" s="91" t="s">
        <v>69</v>
      </c>
      <c r="B57" s="92"/>
      <c r="C57" s="91" t="s">
        <v>70</v>
      </c>
      <c r="D57" s="91"/>
      <c r="E57" s="92"/>
      <c r="F57" s="386" t="s">
        <v>181</v>
      </c>
      <c r="G57" s="386"/>
      <c r="H57" s="386"/>
    </row>
  </sheetData>
  <mergeCells count="20">
    <mergeCell ref="F57:H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43"/>
  </sheetPr>
  <dimension ref="A1:G21"/>
  <sheetViews>
    <sheetView workbookViewId="0">
      <selection activeCell="I9" sqref="I9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246"/>
      <c r="B1" s="246"/>
      <c r="C1" s="246"/>
      <c r="D1" s="246"/>
      <c r="E1" s="246"/>
      <c r="F1" s="651" t="s">
        <v>368</v>
      </c>
      <c r="G1" s="651"/>
    </row>
    <row r="2" spans="1:7" ht="48" customHeight="1">
      <c r="A2" s="652" t="s">
        <v>509</v>
      </c>
      <c r="B2" s="652"/>
      <c r="C2" s="652"/>
      <c r="D2" s="652"/>
      <c r="E2" s="652"/>
      <c r="F2" s="652"/>
      <c r="G2" s="652"/>
    </row>
    <row r="3" spans="1:7" ht="23.25" customHeight="1">
      <c r="A3" s="246"/>
      <c r="B3" s="246"/>
      <c r="C3" s="246"/>
      <c r="D3" s="246"/>
      <c r="E3" s="246"/>
      <c r="F3" s="246"/>
      <c r="G3" s="246" t="s">
        <v>291</v>
      </c>
    </row>
    <row r="4" spans="1:7" ht="18.75">
      <c r="A4" s="653" t="s">
        <v>292</v>
      </c>
      <c r="B4" s="655" t="s">
        <v>293</v>
      </c>
      <c r="C4" s="655"/>
      <c r="D4" s="655"/>
      <c r="E4" s="655"/>
      <c r="F4" s="655"/>
      <c r="G4" s="655"/>
    </row>
    <row r="5" spans="1:7" ht="58.5" customHeight="1">
      <c r="A5" s="654"/>
      <c r="B5" s="247">
        <v>2016</v>
      </c>
      <c r="C5" s="247">
        <v>2017</v>
      </c>
      <c r="D5" s="247">
        <v>2018</v>
      </c>
      <c r="E5" s="247">
        <v>2019</v>
      </c>
      <c r="F5" s="247">
        <v>2020</v>
      </c>
      <c r="G5" s="247" t="s">
        <v>298</v>
      </c>
    </row>
    <row r="6" spans="1:7" ht="24" customHeight="1">
      <c r="A6" s="248" t="s">
        <v>294</v>
      </c>
      <c r="B6" s="247">
        <v>9565</v>
      </c>
      <c r="C6" s="247">
        <v>10785</v>
      </c>
      <c r="D6" s="247">
        <v>11890</v>
      </c>
      <c r="E6" s="247">
        <v>13241</v>
      </c>
      <c r="F6" s="247">
        <v>19065</v>
      </c>
      <c r="G6" s="247">
        <v>12752</v>
      </c>
    </row>
    <row r="7" spans="1:7" ht="27" customHeight="1">
      <c r="A7" s="248" t="s">
        <v>202</v>
      </c>
      <c r="B7" s="247">
        <v>9420</v>
      </c>
      <c r="C7" s="247">
        <v>10733</v>
      </c>
      <c r="D7" s="247">
        <v>11804</v>
      </c>
      <c r="E7" s="247">
        <v>13075</v>
      </c>
      <c r="F7" s="247">
        <v>18842</v>
      </c>
      <c r="G7" s="247">
        <v>12628</v>
      </c>
    </row>
    <row r="8" spans="1:7" ht="29.25" customHeight="1">
      <c r="A8" s="248" t="s">
        <v>295</v>
      </c>
      <c r="B8" s="247">
        <f t="shared" ref="B8:G8" si="0">B6-B7</f>
        <v>145</v>
      </c>
      <c r="C8" s="247">
        <f t="shared" si="0"/>
        <v>52</v>
      </c>
      <c r="D8" s="247">
        <f t="shared" si="0"/>
        <v>86</v>
      </c>
      <c r="E8" s="247">
        <f t="shared" si="0"/>
        <v>166</v>
      </c>
      <c r="F8" s="247">
        <f t="shared" si="0"/>
        <v>223</v>
      </c>
      <c r="G8" s="247">
        <f t="shared" si="0"/>
        <v>124</v>
      </c>
    </row>
    <row r="9" spans="1:7" ht="32.25" customHeight="1">
      <c r="A9" s="248" t="s">
        <v>296</v>
      </c>
      <c r="B9" s="247"/>
      <c r="C9" s="247"/>
      <c r="D9" s="247"/>
      <c r="E9" s="247"/>
      <c r="F9" s="247"/>
      <c r="G9" s="247"/>
    </row>
    <row r="10" spans="1:7" ht="47.25" customHeight="1">
      <c r="A10" s="248" t="s">
        <v>297</v>
      </c>
      <c r="B10" s="247"/>
      <c r="C10" s="247">
        <f>B10+C8-C9</f>
        <v>52</v>
      </c>
      <c r="D10" s="247">
        <f>C10+D8-D9</f>
        <v>138</v>
      </c>
      <c r="E10" s="247">
        <f>D10+E8-E9</f>
        <v>304</v>
      </c>
      <c r="F10" s="276">
        <f>E10+F8-F9</f>
        <v>527</v>
      </c>
      <c r="G10" s="276">
        <f>F10+G8-G9</f>
        <v>651</v>
      </c>
    </row>
    <row r="11" spans="1:7" ht="46.5" customHeight="1">
      <c r="A11" s="248" t="s">
        <v>339</v>
      </c>
      <c r="B11" s="247">
        <v>19.5</v>
      </c>
      <c r="C11" s="247">
        <v>21.7</v>
      </c>
      <c r="D11" s="247">
        <v>21.7</v>
      </c>
      <c r="E11" s="247">
        <v>21</v>
      </c>
      <c r="F11" s="249">
        <v>39.4</v>
      </c>
      <c r="G11" s="249">
        <v>29.3</v>
      </c>
    </row>
    <row r="12" spans="1:7" ht="43.5" customHeight="1">
      <c r="A12" s="248" t="s">
        <v>340</v>
      </c>
      <c r="B12" s="247">
        <v>65.400000000000006</v>
      </c>
      <c r="C12" s="247">
        <v>111.1</v>
      </c>
      <c r="D12" s="247">
        <v>111.1</v>
      </c>
      <c r="E12" s="247">
        <v>208.7</v>
      </c>
      <c r="F12" s="249">
        <v>294.60000000000002</v>
      </c>
      <c r="G12" s="249">
        <v>56</v>
      </c>
    </row>
    <row r="13" spans="1:7" ht="41.25" customHeight="1">
      <c r="A13" s="250" t="s">
        <v>341</v>
      </c>
      <c r="B13" s="252">
        <v>14</v>
      </c>
      <c r="C13" s="252">
        <v>14</v>
      </c>
      <c r="D13" s="252">
        <v>13</v>
      </c>
      <c r="E13" s="252">
        <v>13</v>
      </c>
      <c r="F13" s="252">
        <v>13</v>
      </c>
      <c r="G13" s="252">
        <v>13</v>
      </c>
    </row>
    <row r="14" spans="1:7" ht="33.75" customHeight="1">
      <c r="A14" s="251" t="s">
        <v>468</v>
      </c>
      <c r="B14" s="252">
        <v>14</v>
      </c>
      <c r="C14" s="252">
        <v>14</v>
      </c>
      <c r="D14" s="252">
        <v>13</v>
      </c>
      <c r="E14" s="252">
        <v>13</v>
      </c>
      <c r="F14" s="252">
        <v>13</v>
      </c>
      <c r="G14" s="252">
        <v>13</v>
      </c>
    </row>
    <row r="15" spans="1:7" ht="51" customHeight="1">
      <c r="A15" s="250" t="s">
        <v>342</v>
      </c>
      <c r="B15" s="252">
        <v>14</v>
      </c>
      <c r="C15" s="252">
        <v>14</v>
      </c>
      <c r="D15" s="252">
        <v>13</v>
      </c>
      <c r="E15" s="252">
        <v>13</v>
      </c>
      <c r="F15" s="252">
        <v>13</v>
      </c>
      <c r="G15" s="252">
        <v>13</v>
      </c>
    </row>
    <row r="16" spans="1:7" ht="35.25" customHeight="1">
      <c r="A16" s="650"/>
      <c r="B16" s="650"/>
      <c r="C16" s="650"/>
      <c r="D16" s="650"/>
      <c r="E16" s="650"/>
      <c r="F16" s="650"/>
      <c r="G16" s="650"/>
    </row>
    <row r="18" spans="1:4" ht="18.75">
      <c r="A18" s="273" t="s">
        <v>302</v>
      </c>
      <c r="D18" t="s">
        <v>501</v>
      </c>
    </row>
    <row r="19" spans="1:4" ht="18.75">
      <c r="A19" s="274"/>
    </row>
    <row r="20" spans="1:4" ht="18.75">
      <c r="A20" s="275" t="s">
        <v>303</v>
      </c>
      <c r="D20" t="s">
        <v>510</v>
      </c>
    </row>
    <row r="21" spans="1:4">
      <c r="A21" s="272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43"/>
  </sheetPr>
  <dimension ref="A1:O24"/>
  <sheetViews>
    <sheetView tabSelected="1" topLeftCell="B1" workbookViewId="0">
      <selection activeCell="I5" sqref="I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0"/>
      <c r="B1" s="174"/>
      <c r="C1" s="174"/>
      <c r="D1" s="174"/>
      <c r="E1" s="175"/>
      <c r="F1" s="175"/>
      <c r="G1" s="175"/>
      <c r="H1" s="175"/>
      <c r="I1" s="656" t="s">
        <v>373</v>
      </c>
      <c r="J1" s="656"/>
      <c r="K1" s="656"/>
      <c r="L1" s="656"/>
      <c r="M1" s="656"/>
    </row>
    <row r="2" spans="1:15" ht="55.5" customHeight="1">
      <c r="A2" s="657" t="s">
        <v>511</v>
      </c>
      <c r="B2" s="657"/>
      <c r="C2" s="657"/>
      <c r="D2" s="657"/>
      <c r="E2" s="657"/>
      <c r="F2" s="657"/>
      <c r="G2" s="657"/>
      <c r="H2" s="657"/>
      <c r="I2" s="657"/>
      <c r="J2" s="657"/>
      <c r="K2" s="657"/>
      <c r="L2" s="657"/>
      <c r="M2" s="657"/>
    </row>
    <row r="3" spans="1:15" ht="23.25" customHeight="1">
      <c r="A3" s="170"/>
      <c r="B3" s="658" t="s">
        <v>546</v>
      </c>
      <c r="C3" s="658"/>
      <c r="D3" s="658"/>
      <c r="E3" s="658"/>
      <c r="F3" s="658"/>
      <c r="G3" s="658"/>
      <c r="H3" s="658"/>
      <c r="I3" s="658"/>
      <c r="J3" s="658"/>
      <c r="K3" s="658"/>
      <c r="L3" s="658"/>
      <c r="M3" s="170"/>
    </row>
    <row r="4" spans="1:15" ht="22.5" customHeight="1">
      <c r="A4" s="170"/>
      <c r="B4" s="659" t="s">
        <v>547</v>
      </c>
      <c r="C4" s="659"/>
      <c r="D4" s="659"/>
      <c r="E4" s="659"/>
      <c r="F4" s="659"/>
      <c r="G4" s="659"/>
      <c r="H4" s="659"/>
      <c r="I4" s="176"/>
      <c r="J4" s="176"/>
      <c r="K4" s="176"/>
      <c r="L4" s="176"/>
      <c r="M4" s="170"/>
    </row>
    <row r="5" spans="1:15" ht="15">
      <c r="A5" s="170"/>
      <c r="B5" s="659" t="s">
        <v>548</v>
      </c>
      <c r="C5" s="659"/>
      <c r="D5" s="659"/>
      <c r="E5" s="659"/>
      <c r="F5" s="659"/>
      <c r="G5" s="659"/>
      <c r="H5" s="659"/>
      <c r="I5" s="176"/>
      <c r="J5" s="176"/>
      <c r="K5" s="176"/>
      <c r="L5" s="176"/>
      <c r="M5" s="170"/>
    </row>
    <row r="6" spans="1:15" ht="6.75" customHeight="1">
      <c r="A6" s="170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0"/>
    </row>
    <row r="7" spans="1:15" ht="24" customHeight="1">
      <c r="A7" s="667" t="s">
        <v>314</v>
      </c>
      <c r="B7" s="668"/>
      <c r="C7" s="668"/>
      <c r="D7" s="668"/>
      <c r="E7" s="177"/>
      <c r="F7" s="177"/>
      <c r="G7" s="177"/>
      <c r="H7" s="177"/>
      <c r="I7" s="177"/>
      <c r="J7" s="177"/>
      <c r="K7" s="177"/>
      <c r="L7" s="178"/>
      <c r="M7" s="178"/>
      <c r="O7" s="178" t="s">
        <v>291</v>
      </c>
    </row>
    <row r="8" spans="1:15" ht="28.5" customHeight="1">
      <c r="A8" s="669" t="s">
        <v>315</v>
      </c>
      <c r="B8" s="660" t="s">
        <v>316</v>
      </c>
      <c r="C8" s="660" t="s">
        <v>317</v>
      </c>
      <c r="D8" s="660" t="s">
        <v>318</v>
      </c>
      <c r="E8" s="660" t="s">
        <v>319</v>
      </c>
      <c r="F8" s="660"/>
      <c r="G8" s="660" t="s">
        <v>320</v>
      </c>
      <c r="H8" s="660"/>
      <c r="I8" s="660" t="s">
        <v>321</v>
      </c>
      <c r="J8" s="660"/>
      <c r="K8" s="660" t="s">
        <v>322</v>
      </c>
      <c r="L8" s="660"/>
      <c r="M8" s="661" t="s">
        <v>323</v>
      </c>
      <c r="N8" s="663" t="s">
        <v>324</v>
      </c>
      <c r="O8" s="664"/>
    </row>
    <row r="9" spans="1:15" ht="28.5" customHeight="1">
      <c r="A9" s="670"/>
      <c r="B9" s="660"/>
      <c r="C9" s="660"/>
      <c r="D9" s="660"/>
      <c r="E9" s="660"/>
      <c r="F9" s="660"/>
      <c r="G9" s="660"/>
      <c r="H9" s="660"/>
      <c r="I9" s="660"/>
      <c r="J9" s="660"/>
      <c r="K9" s="660"/>
      <c r="L9" s="660"/>
      <c r="M9" s="662"/>
      <c r="N9" s="665"/>
      <c r="O9" s="666"/>
    </row>
    <row r="10" spans="1:15" ht="23.25" customHeight="1">
      <c r="A10" s="670"/>
      <c r="B10" s="660"/>
      <c r="C10" s="660"/>
      <c r="D10" s="660"/>
      <c r="E10" s="181" t="s">
        <v>325</v>
      </c>
      <c r="F10" s="181" t="s">
        <v>326</v>
      </c>
      <c r="G10" s="181" t="s">
        <v>325</v>
      </c>
      <c r="H10" s="181" t="s">
        <v>326</v>
      </c>
      <c r="I10" s="181" t="s">
        <v>325</v>
      </c>
      <c r="J10" s="181" t="s">
        <v>326</v>
      </c>
      <c r="K10" s="181" t="s">
        <v>325</v>
      </c>
      <c r="L10" s="181" t="s">
        <v>326</v>
      </c>
      <c r="M10" s="179" t="s">
        <v>327</v>
      </c>
      <c r="N10" s="181" t="s">
        <v>325</v>
      </c>
      <c r="O10" s="181" t="s">
        <v>326</v>
      </c>
    </row>
    <row r="11" spans="1:15" ht="17.25" customHeight="1">
      <c r="A11" s="182">
        <v>1</v>
      </c>
      <c r="B11" s="181">
        <v>2</v>
      </c>
      <c r="C11" s="181">
        <v>3</v>
      </c>
      <c r="D11" s="181">
        <v>4</v>
      </c>
      <c r="E11" s="181">
        <v>5</v>
      </c>
      <c r="F11" s="181">
        <v>6</v>
      </c>
      <c r="G11" s="181">
        <v>7</v>
      </c>
      <c r="H11" s="181">
        <v>8</v>
      </c>
      <c r="I11" s="181">
        <v>9</v>
      </c>
      <c r="J11" s="181">
        <v>10</v>
      </c>
      <c r="K11" s="181">
        <v>11</v>
      </c>
      <c r="L11" s="181">
        <v>12</v>
      </c>
      <c r="M11" s="182">
        <v>13</v>
      </c>
      <c r="N11" s="253">
        <v>14</v>
      </c>
      <c r="O11" s="253">
        <v>15</v>
      </c>
    </row>
    <row r="12" spans="1:15" ht="9" customHeight="1">
      <c r="A12" s="184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70"/>
    </row>
    <row r="13" spans="1:15" ht="28.5" customHeight="1">
      <c r="A13" s="667" t="s">
        <v>328</v>
      </c>
      <c r="B13" s="668"/>
      <c r="C13" s="668"/>
      <c r="D13" s="668"/>
      <c r="E13" s="177"/>
      <c r="F13" s="177"/>
      <c r="G13" s="177"/>
      <c r="H13" s="177"/>
      <c r="I13" s="177"/>
      <c r="J13" s="177"/>
      <c r="K13" s="177"/>
      <c r="L13" s="178"/>
      <c r="M13" s="178"/>
      <c r="O13" s="178" t="s">
        <v>291</v>
      </c>
    </row>
    <row r="14" spans="1:15" ht="30" customHeight="1">
      <c r="A14" s="669" t="s">
        <v>315</v>
      </c>
      <c r="B14" s="660" t="s">
        <v>316</v>
      </c>
      <c r="C14" s="660" t="s">
        <v>329</v>
      </c>
      <c r="D14" s="660" t="s">
        <v>318</v>
      </c>
      <c r="E14" s="660" t="s">
        <v>319</v>
      </c>
      <c r="F14" s="660"/>
      <c r="G14" s="660" t="s">
        <v>320</v>
      </c>
      <c r="H14" s="660"/>
      <c r="I14" s="660" t="s">
        <v>321</v>
      </c>
      <c r="J14" s="660"/>
      <c r="K14" s="660" t="s">
        <v>322</v>
      </c>
      <c r="L14" s="660"/>
      <c r="M14" s="661" t="s">
        <v>323</v>
      </c>
      <c r="N14" s="663" t="s">
        <v>324</v>
      </c>
      <c r="O14" s="664"/>
    </row>
    <row r="15" spans="1:15" ht="19.5" customHeight="1">
      <c r="A15" s="670"/>
      <c r="B15" s="660"/>
      <c r="C15" s="660"/>
      <c r="D15" s="660"/>
      <c r="E15" s="660"/>
      <c r="F15" s="660"/>
      <c r="G15" s="660"/>
      <c r="H15" s="660"/>
      <c r="I15" s="660"/>
      <c r="J15" s="660"/>
      <c r="K15" s="660"/>
      <c r="L15" s="660"/>
      <c r="M15" s="662"/>
      <c r="N15" s="665"/>
      <c r="O15" s="666"/>
    </row>
    <row r="16" spans="1:15" ht="21.75" customHeight="1">
      <c r="A16" s="670"/>
      <c r="B16" s="660"/>
      <c r="C16" s="660"/>
      <c r="D16" s="660"/>
      <c r="E16" s="181" t="s">
        <v>325</v>
      </c>
      <c r="F16" s="181" t="s">
        <v>326</v>
      </c>
      <c r="G16" s="181" t="s">
        <v>325</v>
      </c>
      <c r="H16" s="181" t="s">
        <v>326</v>
      </c>
      <c r="I16" s="181" t="s">
        <v>325</v>
      </c>
      <c r="J16" s="181" t="s">
        <v>326</v>
      </c>
      <c r="K16" s="181" t="s">
        <v>325</v>
      </c>
      <c r="L16" s="181" t="s">
        <v>326</v>
      </c>
      <c r="M16" s="179" t="s">
        <v>327</v>
      </c>
      <c r="N16" s="181" t="s">
        <v>325</v>
      </c>
      <c r="O16" s="181" t="s">
        <v>326</v>
      </c>
    </row>
    <row r="17" spans="1:15">
      <c r="A17" s="182">
        <v>1</v>
      </c>
      <c r="B17" s="181">
        <v>2</v>
      </c>
      <c r="C17" s="181">
        <v>3</v>
      </c>
      <c r="D17" s="181">
        <v>4</v>
      </c>
      <c r="E17" s="181">
        <v>5</v>
      </c>
      <c r="F17" s="181">
        <v>6</v>
      </c>
      <c r="G17" s="181">
        <v>7</v>
      </c>
      <c r="H17" s="181">
        <v>8</v>
      </c>
      <c r="I17" s="181">
        <v>9</v>
      </c>
      <c r="J17" s="181">
        <v>10</v>
      </c>
      <c r="K17" s="181">
        <v>11</v>
      </c>
      <c r="L17" s="181">
        <v>12</v>
      </c>
      <c r="M17" s="182">
        <v>13</v>
      </c>
      <c r="N17" s="183">
        <v>14</v>
      </c>
      <c r="O17" s="183">
        <v>15</v>
      </c>
    </row>
    <row r="18" spans="1:15">
      <c r="A18" s="184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70"/>
    </row>
    <row r="19" spans="1:15" ht="18" customHeight="1">
      <c r="A19" s="186" t="s">
        <v>330</v>
      </c>
      <c r="B19" s="186"/>
      <c r="C19" s="186"/>
      <c r="D19" s="186"/>
      <c r="E19" s="186"/>
      <c r="F19" s="186"/>
      <c r="G19" s="187"/>
      <c r="H19" s="187"/>
      <c r="I19" s="187"/>
      <c r="J19" s="187"/>
      <c r="K19" s="187"/>
      <c r="L19" s="187"/>
      <c r="M19" s="178" t="s">
        <v>291</v>
      </c>
    </row>
    <row r="20" spans="1:15" ht="42.75" customHeight="1">
      <c r="A20" s="188" t="s">
        <v>315</v>
      </c>
      <c r="B20" s="671" t="s">
        <v>316</v>
      </c>
      <c r="C20" s="671"/>
      <c r="D20" s="671" t="s">
        <v>331</v>
      </c>
      <c r="E20" s="671"/>
      <c r="F20" s="671"/>
      <c r="G20" s="671" t="s">
        <v>318</v>
      </c>
      <c r="H20" s="671"/>
      <c r="I20" s="671" t="s">
        <v>332</v>
      </c>
      <c r="J20" s="671"/>
      <c r="K20" s="671"/>
      <c r="L20" s="660" t="s">
        <v>323</v>
      </c>
      <c r="M20" s="660"/>
    </row>
    <row r="21" spans="1:15" ht="12.75" customHeight="1">
      <c r="A21" s="180">
        <v>1</v>
      </c>
      <c r="B21" s="671">
        <v>2</v>
      </c>
      <c r="C21" s="671"/>
      <c r="D21" s="671">
        <v>3</v>
      </c>
      <c r="E21" s="671"/>
      <c r="F21" s="671"/>
      <c r="G21" s="671">
        <v>4</v>
      </c>
      <c r="H21" s="671"/>
      <c r="I21" s="671">
        <v>5</v>
      </c>
      <c r="J21" s="671"/>
      <c r="K21" s="671"/>
      <c r="L21" s="671">
        <v>6</v>
      </c>
      <c r="M21" s="671"/>
    </row>
    <row r="22" spans="1:15">
      <c r="A22" s="171"/>
      <c r="B22" s="189"/>
      <c r="C22" s="190"/>
      <c r="D22" s="190"/>
      <c r="E22" s="190"/>
      <c r="F22" s="190"/>
      <c r="G22" s="187"/>
      <c r="H22" s="187"/>
      <c r="I22" s="187"/>
      <c r="J22" s="187"/>
      <c r="K22" s="187"/>
      <c r="L22" s="187"/>
      <c r="M22" s="170"/>
    </row>
    <row r="23" spans="1:15">
      <c r="A23" s="170"/>
      <c r="B23" s="172"/>
      <c r="C23" s="172"/>
      <c r="D23" s="173"/>
      <c r="E23" s="191"/>
      <c r="F23" s="191"/>
      <c r="G23" s="173"/>
      <c r="H23" s="173"/>
      <c r="I23" s="173"/>
      <c r="J23" s="173"/>
      <c r="K23" s="173"/>
      <c r="L23" s="173"/>
      <c r="M23" s="170"/>
    </row>
    <row r="24" spans="1:15">
      <c r="A24" s="170"/>
      <c r="B24" s="173" t="s">
        <v>302</v>
      </c>
      <c r="C24" s="173"/>
      <c r="D24" s="173"/>
      <c r="E24" s="173"/>
      <c r="F24" s="173"/>
      <c r="G24" s="191"/>
      <c r="H24" s="191"/>
      <c r="I24" s="191"/>
      <c r="J24" s="191"/>
      <c r="K24" s="173" t="s">
        <v>303</v>
      </c>
      <c r="L24" s="173"/>
      <c r="M24" s="170" t="s">
        <v>510</v>
      </c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43"/>
  </sheetPr>
  <dimension ref="A1:D16"/>
  <sheetViews>
    <sheetView topLeftCell="A2" workbookViewId="0">
      <selection activeCell="J16" sqref="J16:K20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74"/>
      <c r="B1" s="174"/>
      <c r="C1" s="651" t="s">
        <v>333</v>
      </c>
      <c r="D1" s="651"/>
    </row>
    <row r="2" spans="1:4" ht="75" customHeight="1">
      <c r="A2" s="657" t="s">
        <v>304</v>
      </c>
      <c r="B2" s="657"/>
      <c r="C2" s="657"/>
      <c r="D2" s="657"/>
    </row>
    <row r="3" spans="1:4" ht="20.25" customHeight="1">
      <c r="A3" s="656" t="s">
        <v>515</v>
      </c>
      <c r="B3" s="656"/>
      <c r="C3" s="656"/>
      <c r="D3" s="656"/>
    </row>
    <row r="4" spans="1:4" ht="27" customHeight="1">
      <c r="A4" s="672" t="s">
        <v>299</v>
      </c>
      <c r="B4" s="672"/>
      <c r="C4" s="672"/>
      <c r="D4" s="672"/>
    </row>
    <row r="5" spans="1:4" ht="57" customHeight="1">
      <c r="A5" s="254" t="s">
        <v>300</v>
      </c>
      <c r="B5" s="254" t="s">
        <v>301</v>
      </c>
      <c r="C5" s="254" t="s">
        <v>312</v>
      </c>
      <c r="D5" s="254" t="s">
        <v>313</v>
      </c>
    </row>
    <row r="6" spans="1:4" ht="63" customHeight="1">
      <c r="A6" s="255" t="s">
        <v>305</v>
      </c>
      <c r="B6" s="256">
        <v>0</v>
      </c>
      <c r="C6" s="256">
        <v>0</v>
      </c>
      <c r="D6" s="256">
        <v>0</v>
      </c>
    </row>
    <row r="7" spans="1:4">
      <c r="A7" s="257" t="s">
        <v>306</v>
      </c>
      <c r="B7" s="181"/>
      <c r="C7" s="258"/>
      <c r="D7" s="259"/>
    </row>
    <row r="8" spans="1:4" ht="29.25" customHeight="1">
      <c r="A8" s="257" t="s">
        <v>307</v>
      </c>
      <c r="B8" s="260"/>
      <c r="C8" s="261"/>
      <c r="D8" s="262"/>
    </row>
    <row r="9" spans="1:4" ht="34.5" customHeight="1">
      <c r="A9" s="257" t="s">
        <v>308</v>
      </c>
      <c r="B9" s="181"/>
      <c r="C9" s="258"/>
      <c r="D9" s="259"/>
    </row>
    <row r="10" spans="1:4" ht="24" customHeight="1">
      <c r="A10" s="257" t="s">
        <v>309</v>
      </c>
      <c r="B10" s="260"/>
      <c r="C10" s="261"/>
      <c r="D10" s="262"/>
    </row>
    <row r="11" spans="1:4" ht="22.5" customHeight="1">
      <c r="A11" s="257" t="s">
        <v>310</v>
      </c>
      <c r="B11" s="181"/>
      <c r="C11" s="258"/>
      <c r="D11" s="259"/>
    </row>
    <row r="12" spans="1:4" ht="50.25" customHeight="1">
      <c r="A12" s="255" t="s">
        <v>311</v>
      </c>
      <c r="B12" s="260">
        <v>0</v>
      </c>
      <c r="C12" s="261">
        <v>0</v>
      </c>
      <c r="D12" s="262">
        <v>0</v>
      </c>
    </row>
    <row r="13" spans="1:4">
      <c r="A13" s="263"/>
      <c r="B13" s="264"/>
      <c r="C13" s="265"/>
      <c r="D13" s="265"/>
    </row>
    <row r="14" spans="1:4" ht="30.75" customHeight="1">
      <c r="A14" s="266" t="s">
        <v>302</v>
      </c>
      <c r="B14" s="266"/>
      <c r="C14" s="266" t="s">
        <v>501</v>
      </c>
      <c r="D14" s="267"/>
    </row>
    <row r="16" spans="1:4">
      <c r="A16" s="267" t="s">
        <v>303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43"/>
  </sheetPr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46"/>
      <c r="D1" s="246"/>
      <c r="E1" s="651" t="s">
        <v>369</v>
      </c>
      <c r="F1" s="651"/>
      <c r="G1" s="192"/>
    </row>
    <row r="2" spans="3:7" ht="68.25" customHeight="1">
      <c r="C2" s="673" t="s">
        <v>338</v>
      </c>
      <c r="D2" s="673"/>
      <c r="E2" s="673"/>
      <c r="F2" s="673"/>
    </row>
    <row r="3" spans="3:7">
      <c r="C3" s="268"/>
      <c r="D3" s="246"/>
      <c r="E3" s="246"/>
      <c r="F3" s="246"/>
    </row>
    <row r="4" spans="3:7" ht="107.25" customHeight="1">
      <c r="C4" s="269" t="s">
        <v>334</v>
      </c>
      <c r="D4" s="269" t="s">
        <v>335</v>
      </c>
      <c r="E4" s="269" t="s">
        <v>336</v>
      </c>
      <c r="F4" s="269" t="s">
        <v>337</v>
      </c>
    </row>
    <row r="5" spans="3:7" ht="33.75" customHeight="1">
      <c r="C5" s="270"/>
      <c r="D5" s="270"/>
      <c r="E5" s="270"/>
      <c r="F5" s="270"/>
    </row>
    <row r="6" spans="3:7" ht="27" customHeight="1">
      <c r="C6" s="270"/>
      <c r="D6" s="270"/>
      <c r="E6" s="270"/>
      <c r="F6" s="270"/>
    </row>
    <row r="7" spans="3:7" ht="28.5" customHeight="1">
      <c r="C7" s="270"/>
      <c r="D7" s="270"/>
      <c r="E7" s="270"/>
      <c r="F7" s="270"/>
    </row>
    <row r="8" spans="3:7" ht="36" customHeight="1">
      <c r="C8" s="270"/>
      <c r="D8" s="270"/>
      <c r="E8" s="270"/>
      <c r="F8" s="270"/>
    </row>
    <row r="10" spans="3:7">
      <c r="C10" s="266" t="s">
        <v>302</v>
      </c>
    </row>
    <row r="12" spans="3:7">
      <c r="C12" s="267" t="s">
        <v>303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P258"/>
  <sheetViews>
    <sheetView topLeftCell="A16" zoomScale="85" zoomScaleNormal="85" zoomScaleSheetLayoutView="75" workbookViewId="0">
      <selection activeCell="E23" sqref="E23"/>
    </sheetView>
  </sheetViews>
  <sheetFormatPr defaultRowHeight="18.75" outlineLevelRow="1"/>
  <cols>
    <col min="1" max="1" width="64.28515625" style="2" customWidth="1"/>
    <col min="2" max="2" width="6.5703125" style="19" customWidth="1"/>
    <col min="3" max="3" width="14.85546875" style="19" customWidth="1"/>
    <col min="4" max="4" width="15" style="19" customWidth="1"/>
    <col min="5" max="5" width="14.5703125" style="19" customWidth="1"/>
    <col min="6" max="6" width="14.7109375" style="19" customWidth="1"/>
    <col min="7" max="7" width="32.5703125" style="19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471</v>
      </c>
      <c r="B1" s="16"/>
      <c r="D1" s="2"/>
      <c r="E1" s="2" t="s">
        <v>489</v>
      </c>
      <c r="F1" s="2"/>
      <c r="G1" s="2"/>
    </row>
    <row r="2" spans="1:10">
      <c r="B2" s="16"/>
      <c r="D2" s="2"/>
      <c r="E2" s="2" t="s">
        <v>479</v>
      </c>
      <c r="F2" s="2"/>
      <c r="G2" s="2"/>
    </row>
    <row r="3" spans="1:10" ht="18.75" customHeight="1">
      <c r="A3" s="400"/>
      <c r="B3" s="401"/>
      <c r="D3" s="16"/>
      <c r="E3" s="2" t="s">
        <v>480</v>
      </c>
      <c r="F3" s="2"/>
      <c r="G3" s="2"/>
    </row>
    <row r="4" spans="1:10" ht="42" customHeight="1">
      <c r="A4" s="19" t="s">
        <v>472</v>
      </c>
      <c r="D4" s="16"/>
      <c r="E4" s="397" t="s">
        <v>0</v>
      </c>
      <c r="F4" s="397"/>
      <c r="G4" s="397"/>
      <c r="J4" s="38"/>
    </row>
    <row r="5" spans="1:10" ht="18.75" customHeight="1">
      <c r="A5" s="277"/>
      <c r="B5" s="277"/>
      <c r="D5" s="16"/>
      <c r="E5" s="16"/>
      <c r="F5" s="16"/>
      <c r="G5" s="398"/>
      <c r="H5" s="398"/>
      <c r="I5" s="49"/>
      <c r="J5" s="49"/>
    </row>
    <row r="6" spans="1:10" ht="18.75" customHeight="1">
      <c r="A6" s="19"/>
      <c r="D6" s="16"/>
      <c r="E6" s="16"/>
      <c r="F6" s="16"/>
      <c r="G6" s="49"/>
      <c r="H6" s="49"/>
      <c r="I6" s="49"/>
      <c r="J6" s="49"/>
    </row>
    <row r="7" spans="1:10" ht="18.75" customHeight="1">
      <c r="A7" s="19"/>
      <c r="D7" s="16"/>
      <c r="E7" s="16"/>
      <c r="F7" s="16"/>
      <c r="G7" s="49"/>
      <c r="H7" s="49"/>
      <c r="I7" s="49"/>
      <c r="J7" s="49"/>
    </row>
    <row r="8" spans="1:10" ht="18.75" customHeight="1">
      <c r="A8" s="402" t="s">
        <v>473</v>
      </c>
      <c r="B8" s="402"/>
      <c r="D8" s="16"/>
      <c r="E8" s="16"/>
      <c r="F8" s="16"/>
      <c r="G8" s="398"/>
      <c r="H8" s="398"/>
      <c r="I8" s="398"/>
      <c r="J8" s="398"/>
    </row>
    <row r="9" spans="1:10" ht="18.75" customHeight="1">
      <c r="E9" s="1" t="s">
        <v>476</v>
      </c>
      <c r="F9" s="1"/>
      <c r="G9" s="1"/>
      <c r="H9" s="1"/>
    </row>
    <row r="10" spans="1:10">
      <c r="A10" s="49" t="s">
        <v>474</v>
      </c>
      <c r="C10" s="3"/>
      <c r="D10" s="20"/>
      <c r="E10" s="278"/>
      <c r="F10" s="278"/>
      <c r="G10" s="278"/>
      <c r="H10" s="278"/>
    </row>
    <row r="11" spans="1:10" ht="18.75" customHeight="1">
      <c r="A11" s="399"/>
      <c r="B11" s="399"/>
      <c r="C11" s="143"/>
      <c r="D11" s="143"/>
      <c r="E11" s="279" t="s">
        <v>477</v>
      </c>
      <c r="F11" s="279"/>
      <c r="G11" s="279"/>
      <c r="H11" s="279"/>
    </row>
    <row r="12" spans="1:10" ht="20.25" customHeight="1">
      <c r="A12" s="404" t="s">
        <v>475</v>
      </c>
      <c r="B12" s="404"/>
      <c r="D12" s="2"/>
      <c r="E12" s="278"/>
      <c r="F12" s="278"/>
      <c r="G12" s="278"/>
      <c r="H12" s="278"/>
    </row>
    <row r="13" spans="1:10" ht="19.5" customHeight="1">
      <c r="A13" s="403"/>
      <c r="B13" s="403"/>
      <c r="E13" s="279" t="s">
        <v>478</v>
      </c>
      <c r="F13" s="279"/>
      <c r="G13" s="279"/>
      <c r="H13" s="279"/>
    </row>
    <row r="14" spans="1:10" ht="19.5" customHeight="1">
      <c r="A14" s="19"/>
      <c r="E14" s="278"/>
      <c r="F14" s="278"/>
      <c r="G14" s="278"/>
      <c r="H14" s="278"/>
    </row>
    <row r="15" spans="1:10" ht="19.5" customHeight="1">
      <c r="A15" s="404"/>
      <c r="B15" s="404"/>
      <c r="C15" s="3"/>
      <c r="D15" s="16"/>
      <c r="E15" s="16"/>
      <c r="F15" s="16"/>
      <c r="G15" s="397"/>
      <c r="H15" s="397"/>
      <c r="I15" s="397"/>
      <c r="J15" s="397"/>
    </row>
    <row r="16" spans="1:10" ht="16.5" customHeight="1">
      <c r="A16" s="402" t="s">
        <v>473</v>
      </c>
      <c r="B16" s="402"/>
      <c r="C16" s="3"/>
      <c r="D16" s="16"/>
      <c r="E16" s="16"/>
      <c r="F16" s="16"/>
      <c r="G16" s="49"/>
      <c r="H16" s="49"/>
      <c r="I16" s="49"/>
      <c r="J16" s="49"/>
    </row>
    <row r="17" spans="1:10" ht="16.5" customHeight="1">
      <c r="A17" s="19"/>
      <c r="C17" s="3"/>
      <c r="D17" s="16"/>
      <c r="E17" s="16"/>
      <c r="F17" s="16"/>
      <c r="G17" s="49"/>
      <c r="H17" s="49"/>
      <c r="I17" s="49"/>
      <c r="J17" s="49"/>
    </row>
    <row r="18" spans="1:10" ht="18.75" customHeight="1">
      <c r="A18" s="402"/>
      <c r="B18" s="402"/>
      <c r="D18" s="16"/>
      <c r="E18" s="2" t="s">
        <v>473</v>
      </c>
      <c r="F18" s="2"/>
      <c r="G18" s="2"/>
    </row>
    <row r="19" spans="1:10" ht="18.75" customHeight="1">
      <c r="A19" s="19"/>
      <c r="D19" s="16"/>
      <c r="E19" s="2"/>
      <c r="F19" s="2"/>
      <c r="G19" s="2"/>
    </row>
    <row r="20" spans="1:10" ht="27.75" customHeight="1">
      <c r="A20" s="46"/>
      <c r="B20" s="393"/>
      <c r="C20" s="393"/>
      <c r="D20" s="393"/>
      <c r="E20" s="215"/>
      <c r="F20" s="216"/>
      <c r="G20" s="5" t="s">
        <v>183</v>
      </c>
    </row>
    <row r="21" spans="1:10" ht="34.5" customHeight="1">
      <c r="A21" s="301" t="s">
        <v>504</v>
      </c>
      <c r="B21" s="393" t="s">
        <v>500</v>
      </c>
      <c r="C21" s="393"/>
      <c r="D21" s="393"/>
      <c r="E21" s="52"/>
      <c r="F21" s="10" t="s">
        <v>100</v>
      </c>
      <c r="G21" s="302">
        <v>20618676</v>
      </c>
    </row>
    <row r="22" spans="1:10" ht="28.5" customHeight="1">
      <c r="A22" s="46" t="s">
        <v>12</v>
      </c>
      <c r="B22" s="393"/>
      <c r="C22" s="393"/>
      <c r="D22" s="393"/>
      <c r="E22" s="47"/>
      <c r="F22" s="10" t="s">
        <v>99</v>
      </c>
      <c r="G22" s="302">
        <v>150</v>
      </c>
    </row>
    <row r="23" spans="1:10" ht="27" customHeight="1">
      <c r="A23" s="46" t="s">
        <v>17</v>
      </c>
      <c r="B23" s="393" t="s">
        <v>505</v>
      </c>
      <c r="C23" s="393"/>
      <c r="D23" s="393"/>
      <c r="E23" s="47"/>
      <c r="F23" s="10" t="s">
        <v>98</v>
      </c>
      <c r="G23" s="302">
        <v>3210300000</v>
      </c>
    </row>
    <row r="24" spans="1:10" ht="27" customHeight="1">
      <c r="A24" s="50" t="s">
        <v>66</v>
      </c>
      <c r="B24" s="393"/>
      <c r="C24" s="393"/>
      <c r="D24" s="393"/>
      <c r="E24" s="52"/>
      <c r="F24" s="10" t="s">
        <v>7</v>
      </c>
      <c r="G24" s="5"/>
    </row>
    <row r="25" spans="1:10" ht="24.75" customHeight="1">
      <c r="A25" s="50" t="s">
        <v>14</v>
      </c>
      <c r="B25" s="393"/>
      <c r="C25" s="393"/>
      <c r="D25" s="393"/>
      <c r="E25" s="52"/>
      <c r="F25" s="10" t="s">
        <v>6</v>
      </c>
      <c r="G25" s="5"/>
    </row>
    <row r="26" spans="1:10" ht="33.75" customHeight="1">
      <c r="A26" s="50" t="s">
        <v>13</v>
      </c>
      <c r="B26" s="393" t="s">
        <v>503</v>
      </c>
      <c r="C26" s="393"/>
      <c r="D26" s="393"/>
      <c r="E26" s="52"/>
      <c r="F26" s="10" t="s">
        <v>8</v>
      </c>
      <c r="G26" s="302" t="s">
        <v>494</v>
      </c>
    </row>
    <row r="27" spans="1:10" ht="40.5" customHeight="1">
      <c r="A27" s="50" t="s">
        <v>233</v>
      </c>
      <c r="B27" s="393"/>
      <c r="C27" s="393"/>
      <c r="D27" s="393"/>
      <c r="E27" s="393" t="s">
        <v>136</v>
      </c>
      <c r="F27" s="394"/>
      <c r="G27" s="8"/>
    </row>
    <row r="28" spans="1:10" ht="36" customHeight="1">
      <c r="A28" s="50" t="s">
        <v>18</v>
      </c>
      <c r="B28" s="393" t="s">
        <v>495</v>
      </c>
      <c r="C28" s="393"/>
      <c r="D28" s="393"/>
      <c r="E28" s="393" t="s">
        <v>137</v>
      </c>
      <c r="F28" s="395"/>
      <c r="G28" s="8"/>
    </row>
    <row r="29" spans="1:10" ht="33" customHeight="1">
      <c r="A29" s="50" t="s">
        <v>90</v>
      </c>
      <c r="B29" s="393">
        <v>13</v>
      </c>
      <c r="C29" s="393"/>
      <c r="D29" s="393"/>
      <c r="E29" s="51"/>
      <c r="F29" s="51"/>
      <c r="G29" s="303"/>
    </row>
    <row r="30" spans="1:10" ht="30.75" customHeight="1">
      <c r="A30" s="46" t="s">
        <v>9</v>
      </c>
      <c r="B30" s="396" t="s">
        <v>496</v>
      </c>
      <c r="C30" s="396"/>
      <c r="D30" s="396"/>
      <c r="E30" s="396"/>
      <c r="F30" s="396"/>
      <c r="G30" s="48"/>
    </row>
    <row r="31" spans="1:10" ht="34.5" customHeight="1">
      <c r="A31" s="50" t="s">
        <v>10</v>
      </c>
      <c r="B31" s="396" t="s">
        <v>498</v>
      </c>
      <c r="C31" s="396"/>
      <c r="D31" s="396"/>
      <c r="E31" s="396"/>
      <c r="F31" s="396"/>
      <c r="G31" s="51"/>
    </row>
    <row r="32" spans="1:10" ht="28.5" customHeight="1">
      <c r="A32" s="46" t="s">
        <v>11</v>
      </c>
      <c r="B32" s="396" t="s">
        <v>497</v>
      </c>
      <c r="C32" s="396"/>
      <c r="D32" s="396"/>
      <c r="E32" s="396"/>
      <c r="F32" s="396"/>
      <c r="G32" s="48"/>
    </row>
    <row r="33" spans="1:7" ht="269.25" customHeight="1">
      <c r="A33" s="392"/>
      <c r="B33" s="392"/>
      <c r="C33" s="392"/>
      <c r="D33" s="2"/>
      <c r="E33" s="2"/>
      <c r="F33" s="2"/>
      <c r="G33" s="2"/>
    </row>
    <row r="34" spans="1:7" ht="27.75" customHeight="1">
      <c r="A34" s="374"/>
      <c r="B34" s="374"/>
      <c r="C34" s="374"/>
      <c r="D34" s="374"/>
      <c r="E34" s="374"/>
      <c r="F34" s="374"/>
      <c r="G34" s="374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0"/>
      <c r="B37" s="160"/>
      <c r="C37" s="160"/>
      <c r="D37" s="160"/>
      <c r="E37" s="160"/>
      <c r="F37" s="160"/>
      <c r="G37" s="160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9"/>
      <c r="C40" s="49"/>
      <c r="D40" s="49"/>
      <c r="E40" s="49"/>
      <c r="F40" s="49"/>
      <c r="G40" s="49"/>
    </row>
    <row r="41" spans="1:7" ht="36" customHeight="1">
      <c r="B41" s="161"/>
      <c r="C41" s="38"/>
      <c r="D41" s="33"/>
      <c r="E41" s="33"/>
      <c r="F41" s="33"/>
      <c r="G41" s="33"/>
    </row>
    <row r="42" spans="1:7" ht="66" customHeight="1">
      <c r="B42" s="161"/>
      <c r="C42" s="38"/>
      <c r="D42" s="39"/>
      <c r="E42" s="39"/>
      <c r="F42" s="39"/>
      <c r="G42" s="39"/>
    </row>
    <row r="43" spans="1:7" ht="12.75" customHeight="1">
      <c r="A43" s="151"/>
      <c r="B43" s="152"/>
      <c r="C43" s="151"/>
      <c r="D43" s="151"/>
      <c r="E43" s="152"/>
      <c r="F43" s="151"/>
      <c r="G43" s="152"/>
    </row>
    <row r="44" spans="1:7" ht="27.75" customHeight="1">
      <c r="A44" s="162"/>
      <c r="B44" s="162"/>
      <c r="C44" s="162"/>
      <c r="D44" s="162"/>
      <c r="E44" s="162"/>
      <c r="F44" s="162"/>
      <c r="G44" s="162"/>
    </row>
    <row r="45" spans="1:7" ht="27" customHeight="1">
      <c r="A45" s="153"/>
      <c r="B45" s="152"/>
      <c r="C45" s="154"/>
      <c r="D45" s="154"/>
      <c r="E45" s="154"/>
      <c r="F45" s="154"/>
      <c r="G45" s="70"/>
    </row>
    <row r="46" spans="1:7" ht="38.25" customHeight="1">
      <c r="A46" s="153"/>
      <c r="B46" s="152"/>
      <c r="C46" s="154"/>
      <c r="D46" s="154"/>
      <c r="E46" s="154"/>
      <c r="F46" s="154"/>
      <c r="G46" s="70"/>
    </row>
    <row r="47" spans="1:7" ht="20.100000000000001" customHeight="1">
      <c r="A47" s="155"/>
      <c r="B47" s="152"/>
      <c r="C47" s="154"/>
      <c r="D47" s="154"/>
      <c r="E47" s="154"/>
      <c r="F47" s="154"/>
      <c r="G47" s="70"/>
    </row>
    <row r="48" spans="1:7" ht="20.100000000000001" customHeight="1">
      <c r="A48" s="153"/>
      <c r="B48" s="152"/>
      <c r="C48" s="154"/>
      <c r="D48" s="154"/>
      <c r="E48" s="154"/>
      <c r="F48" s="154"/>
      <c r="G48" s="70"/>
    </row>
    <row r="49" spans="1:7" ht="20.100000000000001" customHeight="1">
      <c r="A49" s="153"/>
      <c r="B49" s="152"/>
      <c r="C49" s="154"/>
      <c r="D49" s="154"/>
      <c r="E49" s="154"/>
      <c r="F49" s="154"/>
      <c r="G49" s="70"/>
    </row>
    <row r="50" spans="1:7" ht="27" customHeight="1">
      <c r="A50" s="153"/>
      <c r="B50" s="152"/>
      <c r="C50" s="154"/>
      <c r="D50" s="154"/>
      <c r="E50" s="154"/>
      <c r="F50" s="154"/>
      <c r="G50" s="70"/>
    </row>
    <row r="51" spans="1:7" ht="20.100000000000001" customHeight="1">
      <c r="A51" s="156"/>
      <c r="B51" s="152"/>
      <c r="C51" s="154"/>
      <c r="D51" s="154"/>
      <c r="E51" s="154"/>
      <c r="F51" s="154"/>
      <c r="G51" s="70"/>
    </row>
    <row r="52" spans="1:7" ht="37.5" customHeight="1">
      <c r="A52" s="157"/>
      <c r="B52" s="152"/>
      <c r="C52" s="154"/>
      <c r="D52" s="154"/>
      <c r="E52" s="154"/>
      <c r="F52" s="154"/>
      <c r="G52" s="70"/>
    </row>
    <row r="53" spans="1:7" ht="21" customHeight="1">
      <c r="A53" s="153"/>
      <c r="B53" s="152"/>
      <c r="C53" s="154"/>
      <c r="D53" s="154"/>
      <c r="E53" s="154"/>
      <c r="F53" s="154"/>
      <c r="G53" s="70"/>
    </row>
    <row r="54" spans="1:7" ht="20.100000000000001" customHeight="1">
      <c r="A54" s="158"/>
      <c r="B54" s="152"/>
      <c r="C54" s="154"/>
      <c r="D54" s="154"/>
      <c r="E54" s="154"/>
      <c r="F54" s="154"/>
      <c r="G54" s="70"/>
    </row>
    <row r="55" spans="1:7" ht="20.100000000000001" customHeight="1">
      <c r="A55" s="21"/>
      <c r="B55" s="152"/>
      <c r="C55" s="154"/>
      <c r="D55" s="154"/>
      <c r="E55" s="154"/>
      <c r="F55" s="154"/>
      <c r="G55" s="70"/>
    </row>
    <row r="56" spans="1:7" ht="20.100000000000001" customHeight="1">
      <c r="A56" s="156"/>
      <c r="B56" s="152"/>
      <c r="C56" s="154"/>
      <c r="D56" s="154"/>
      <c r="E56" s="154"/>
      <c r="F56" s="154"/>
      <c r="G56" s="70"/>
    </row>
    <row r="57" spans="1:7" ht="18" customHeight="1">
      <c r="A57" s="157"/>
      <c r="B57" s="152"/>
      <c r="C57" s="154"/>
      <c r="D57" s="154"/>
      <c r="E57" s="154"/>
      <c r="F57" s="154"/>
      <c r="G57" s="70"/>
    </row>
    <row r="58" spans="1:7" ht="0.75" hidden="1" customHeight="1">
      <c r="A58" s="157"/>
      <c r="B58" s="39"/>
      <c r="C58" s="69"/>
      <c r="D58" s="69"/>
      <c r="E58" s="163"/>
      <c r="F58" s="163"/>
      <c r="G58" s="163"/>
    </row>
    <row r="59" spans="1:7" ht="18.75" hidden="1" customHeight="1" outlineLevel="1">
      <c r="A59" s="162"/>
      <c r="B59" s="162"/>
      <c r="C59" s="162"/>
      <c r="D59" s="162"/>
      <c r="E59" s="162"/>
      <c r="F59" s="162"/>
      <c r="G59" s="162"/>
    </row>
    <row r="60" spans="1:7" ht="21" customHeight="1" collapsed="1">
      <c r="A60" s="157"/>
      <c r="B60" s="152"/>
      <c r="C60" s="154"/>
      <c r="D60" s="154"/>
      <c r="E60" s="154"/>
      <c r="F60" s="154"/>
      <c r="G60" s="70"/>
    </row>
    <row r="61" spans="1:7" ht="23.25" customHeight="1">
      <c r="A61" s="44"/>
      <c r="B61" s="152"/>
      <c r="C61" s="154"/>
      <c r="D61" s="154"/>
      <c r="E61" s="154"/>
      <c r="F61" s="154"/>
      <c r="G61" s="70"/>
    </row>
    <row r="62" spans="1:7" ht="36.75" customHeight="1">
      <c r="A62" s="44"/>
      <c r="B62" s="152"/>
      <c r="C62" s="154"/>
      <c r="D62" s="154"/>
      <c r="E62" s="154"/>
      <c r="F62" s="154"/>
      <c r="G62" s="70"/>
    </row>
    <row r="63" spans="1:7" ht="37.5" customHeight="1">
      <c r="A63" s="157"/>
      <c r="B63" s="152"/>
      <c r="C63" s="154"/>
      <c r="D63" s="154"/>
      <c r="E63" s="154"/>
      <c r="F63" s="154"/>
      <c r="G63" s="70"/>
    </row>
    <row r="64" spans="1:7" ht="37.5" customHeight="1">
      <c r="A64" s="157"/>
      <c r="B64" s="152"/>
      <c r="C64" s="154"/>
      <c r="D64" s="154"/>
      <c r="E64" s="154"/>
      <c r="F64" s="154"/>
      <c r="G64" s="70"/>
    </row>
    <row r="65" spans="1:7" ht="21" customHeight="1">
      <c r="A65" s="158"/>
      <c r="B65" s="152"/>
      <c r="C65" s="154"/>
      <c r="D65" s="154"/>
      <c r="E65" s="154"/>
      <c r="F65" s="154"/>
      <c r="G65" s="70"/>
    </row>
    <row r="66" spans="1:7" ht="20.100000000000001" customHeight="1">
      <c r="A66" s="162"/>
      <c r="B66" s="162"/>
      <c r="C66" s="162"/>
      <c r="D66" s="162"/>
      <c r="E66" s="162"/>
      <c r="F66" s="162"/>
      <c r="G66" s="162"/>
    </row>
    <row r="67" spans="1:7" ht="19.5" customHeight="1">
      <c r="A67" s="21"/>
      <c r="B67" s="151"/>
      <c r="C67" s="154"/>
      <c r="D67" s="154"/>
      <c r="E67" s="154"/>
      <c r="F67" s="154"/>
      <c r="G67" s="70"/>
    </row>
    <row r="68" spans="1:7" ht="20.100000000000001" customHeight="1">
      <c r="A68" s="21"/>
      <c r="B68" s="151"/>
      <c r="C68" s="154"/>
      <c r="D68" s="154"/>
      <c r="E68" s="154"/>
      <c r="F68" s="154"/>
      <c r="G68" s="70"/>
    </row>
    <row r="69" spans="1:7" ht="21" customHeight="1">
      <c r="A69" s="156"/>
      <c r="B69" s="151"/>
      <c r="C69" s="154"/>
      <c r="D69" s="154"/>
      <c r="E69" s="154"/>
      <c r="F69" s="154"/>
      <c r="G69" s="70"/>
    </row>
    <row r="70" spans="1:7" ht="24" customHeight="1">
      <c r="A70" s="164"/>
      <c r="B70" s="164"/>
      <c r="C70" s="164"/>
      <c r="D70" s="164"/>
      <c r="E70" s="164"/>
      <c r="F70" s="164"/>
      <c r="G70" s="164"/>
    </row>
    <row r="71" spans="1:7" ht="16.5" customHeight="1">
      <c r="A71" s="157"/>
      <c r="B71" s="151"/>
      <c r="C71" s="154"/>
      <c r="D71" s="154"/>
      <c r="E71" s="154"/>
      <c r="F71" s="154"/>
      <c r="G71" s="70"/>
    </row>
    <row r="72" spans="1:7" ht="20.100000000000001" customHeight="1">
      <c r="A72" s="165"/>
      <c r="B72" s="165"/>
      <c r="C72" s="165"/>
      <c r="D72" s="165"/>
      <c r="E72" s="165"/>
      <c r="F72" s="165"/>
      <c r="G72" s="165"/>
    </row>
    <row r="73" spans="1:7" ht="16.5" customHeight="1">
      <c r="A73" s="157"/>
      <c r="B73" s="151"/>
      <c r="C73" s="154"/>
      <c r="D73" s="154"/>
      <c r="E73" s="154"/>
      <c r="F73" s="154"/>
      <c r="G73" s="70"/>
    </row>
    <row r="74" spans="1:7" ht="20.100000000000001" customHeight="1">
      <c r="A74" s="157"/>
      <c r="B74" s="151"/>
      <c r="C74" s="154"/>
      <c r="D74" s="154"/>
      <c r="E74" s="154"/>
      <c r="F74" s="154"/>
      <c r="G74" s="70"/>
    </row>
    <row r="75" spans="1:7" ht="20.100000000000001" customHeight="1">
      <c r="A75" s="162"/>
      <c r="B75" s="162"/>
      <c r="C75" s="162"/>
      <c r="D75" s="162"/>
      <c r="E75" s="162"/>
      <c r="F75" s="162"/>
      <c r="G75" s="162"/>
    </row>
    <row r="76" spans="1:7" ht="18" customHeight="1">
      <c r="A76" s="157"/>
      <c r="B76" s="151"/>
      <c r="C76" s="154"/>
      <c r="D76" s="154"/>
      <c r="E76" s="154"/>
      <c r="F76" s="154"/>
      <c r="G76" s="70"/>
    </row>
    <row r="77" spans="1:7" ht="20.100000000000001" customHeight="1">
      <c r="A77" s="157"/>
      <c r="B77" s="151"/>
      <c r="C77" s="154"/>
      <c r="D77" s="154"/>
      <c r="E77" s="154"/>
      <c r="F77" s="154"/>
      <c r="G77" s="70"/>
    </row>
    <row r="78" spans="1:7" ht="20.100000000000001" customHeight="1">
      <c r="A78" s="159"/>
      <c r="B78" s="151"/>
      <c r="C78" s="154"/>
      <c r="D78" s="154"/>
      <c r="E78" s="154"/>
      <c r="F78" s="154"/>
      <c r="G78" s="70"/>
    </row>
    <row r="79" spans="1:7" ht="20.100000000000001" customHeight="1">
      <c r="A79" s="158"/>
      <c r="B79" s="151"/>
      <c r="C79" s="154"/>
      <c r="D79" s="154"/>
      <c r="E79" s="154"/>
      <c r="F79" s="154"/>
      <c r="G79" s="70"/>
    </row>
    <row r="80" spans="1:7" s="4" customFormat="1" ht="20.100000000000001" customHeight="1">
      <c r="A80" s="157"/>
      <c r="B80" s="151"/>
      <c r="C80" s="154"/>
      <c r="D80" s="154"/>
      <c r="E80" s="154"/>
      <c r="F80" s="154"/>
      <c r="G80" s="70"/>
    </row>
    <row r="81" spans="1:16" ht="20.100000000000001" customHeight="1">
      <c r="A81" s="157"/>
      <c r="B81" s="151"/>
      <c r="C81" s="154"/>
      <c r="D81" s="154"/>
      <c r="E81" s="154"/>
      <c r="F81" s="154"/>
      <c r="G81" s="70"/>
    </row>
    <row r="82" spans="1:16" ht="20.100000000000001" customHeight="1">
      <c r="A82" s="158"/>
      <c r="B82" s="151"/>
      <c r="C82" s="154"/>
      <c r="D82" s="154"/>
      <c r="E82" s="154"/>
      <c r="F82" s="154"/>
      <c r="G82" s="70"/>
    </row>
    <row r="83" spans="1:16" s="4" customFormat="1" ht="20.100000000000001" customHeight="1">
      <c r="A83" s="157"/>
      <c r="B83" s="151"/>
      <c r="C83" s="154"/>
      <c r="D83" s="154"/>
      <c r="E83" s="154"/>
      <c r="F83" s="154"/>
      <c r="G83" s="70"/>
    </row>
    <row r="84" spans="1:16" ht="20.100000000000001" customHeight="1">
      <c r="A84" s="157"/>
      <c r="B84" s="151"/>
      <c r="C84" s="154"/>
      <c r="D84" s="154"/>
      <c r="E84" s="154"/>
      <c r="F84" s="154"/>
      <c r="G84" s="70"/>
    </row>
    <row r="85" spans="1:16" ht="20.100000000000001" customHeight="1">
      <c r="A85" s="158"/>
      <c r="B85" s="83"/>
      <c r="C85" s="154"/>
      <c r="D85" s="154"/>
      <c r="E85" s="154"/>
      <c r="F85" s="154"/>
      <c r="G85" s="70"/>
    </row>
    <row r="86" spans="1:16" s="4" customFormat="1" ht="20.100000000000001" customHeight="1">
      <c r="A86" s="158"/>
      <c r="B86" s="19"/>
      <c r="C86" s="154"/>
      <c r="D86" s="154"/>
      <c r="E86" s="154"/>
      <c r="F86" s="154"/>
      <c r="G86" s="70"/>
    </row>
    <row r="87" spans="1:16" ht="8.25" customHeight="1">
      <c r="A87" s="21"/>
    </row>
    <row r="88" spans="1:16" ht="21.75" customHeight="1">
      <c r="A88" s="88"/>
      <c r="B88" s="89"/>
      <c r="C88" s="147"/>
      <c r="D88" s="90"/>
      <c r="E88" s="134"/>
      <c r="F88" s="134"/>
      <c r="G88" s="134"/>
    </row>
    <row r="89" spans="1:16" s="1" customFormat="1" ht="20.100000000000001" customHeight="1">
      <c r="A89" s="91"/>
      <c r="B89" s="92"/>
      <c r="C89" s="91"/>
      <c r="D89" s="92"/>
      <c r="E89" s="92"/>
      <c r="F89" s="92"/>
      <c r="G89" s="92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8"/>
    </row>
    <row r="92" spans="1:16">
      <c r="A92" s="38"/>
    </row>
    <row r="93" spans="1:16">
      <c r="A93" s="38"/>
    </row>
    <row r="94" spans="1:16">
      <c r="A94" s="38"/>
    </row>
    <row r="95" spans="1:16">
      <c r="A95" s="38"/>
    </row>
    <row r="96" spans="1:16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  <row r="188" spans="1:1">
      <c r="A188" s="38"/>
    </row>
    <row r="189" spans="1:1">
      <c r="A189" s="38"/>
    </row>
    <row r="190" spans="1:1">
      <c r="A190" s="38"/>
    </row>
    <row r="191" spans="1:1">
      <c r="A191" s="38"/>
    </row>
    <row r="192" spans="1:1">
      <c r="A192" s="38"/>
    </row>
    <row r="193" spans="1:1">
      <c r="A193" s="38"/>
    </row>
    <row r="194" spans="1:1">
      <c r="A194" s="38"/>
    </row>
    <row r="195" spans="1:1">
      <c r="A195" s="38"/>
    </row>
    <row r="196" spans="1:1">
      <c r="A196" s="38"/>
    </row>
    <row r="197" spans="1:1">
      <c r="A197" s="38"/>
    </row>
    <row r="198" spans="1:1">
      <c r="A198" s="38"/>
    </row>
    <row r="199" spans="1:1">
      <c r="A199" s="38"/>
    </row>
    <row r="200" spans="1:1">
      <c r="A200" s="38"/>
    </row>
    <row r="201" spans="1:1">
      <c r="A201" s="38"/>
    </row>
    <row r="202" spans="1:1">
      <c r="A202" s="38"/>
    </row>
    <row r="203" spans="1:1">
      <c r="A203" s="38"/>
    </row>
    <row r="204" spans="1:1">
      <c r="A204" s="38"/>
    </row>
    <row r="205" spans="1:1">
      <c r="A205" s="38"/>
    </row>
    <row r="206" spans="1:1">
      <c r="A206" s="38"/>
    </row>
    <row r="207" spans="1:1">
      <c r="A207" s="38"/>
    </row>
    <row r="208" spans="1:1">
      <c r="A208" s="38"/>
    </row>
    <row r="209" spans="1:1">
      <c r="A209" s="38"/>
    </row>
    <row r="210" spans="1:1">
      <c r="A210" s="38"/>
    </row>
    <row r="211" spans="1:1">
      <c r="A211" s="38"/>
    </row>
    <row r="212" spans="1:1">
      <c r="A212" s="38"/>
    </row>
    <row r="213" spans="1:1">
      <c r="A213" s="38"/>
    </row>
    <row r="214" spans="1:1">
      <c r="A214" s="38"/>
    </row>
    <row r="215" spans="1:1">
      <c r="A215" s="38"/>
    </row>
    <row r="216" spans="1:1">
      <c r="A216" s="38"/>
    </row>
    <row r="217" spans="1:1">
      <c r="A217" s="38"/>
    </row>
    <row r="218" spans="1:1">
      <c r="A218" s="38"/>
    </row>
    <row r="219" spans="1:1">
      <c r="A219" s="38"/>
    </row>
    <row r="220" spans="1:1">
      <c r="A220" s="38"/>
    </row>
    <row r="221" spans="1:1">
      <c r="A221" s="38"/>
    </row>
    <row r="222" spans="1:1">
      <c r="A222" s="38"/>
    </row>
    <row r="223" spans="1:1">
      <c r="A223" s="38"/>
    </row>
    <row r="224" spans="1:1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</sheetData>
  <mergeCells count="29">
    <mergeCell ref="B26:D26"/>
    <mergeCell ref="B20:D20"/>
    <mergeCell ref="B21:D21"/>
    <mergeCell ref="B22:D22"/>
    <mergeCell ref="B23:D23"/>
    <mergeCell ref="B24:D24"/>
    <mergeCell ref="B25:D25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K316"/>
  <sheetViews>
    <sheetView zoomScaleSheetLayoutView="10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L110" sqref="L110"/>
    </sheetView>
  </sheetViews>
  <sheetFormatPr defaultRowHeight="18.75"/>
  <cols>
    <col min="1" max="1" width="47.7109375" style="2" customWidth="1"/>
    <col min="2" max="2" width="5.85546875" style="19" customWidth="1"/>
    <col min="3" max="4" width="15.85546875" style="19" customWidth="1"/>
    <col min="5" max="5" width="13.85546875" style="19" customWidth="1"/>
    <col min="6" max="6" width="14.28515625" style="19" customWidth="1"/>
    <col min="7" max="7" width="12.28515625" style="19" customWidth="1"/>
    <col min="8" max="8" width="12.140625" style="287" customWidth="1"/>
    <col min="9" max="9" width="15.85546875" style="19" customWidth="1"/>
    <col min="10" max="16384" width="9.140625" style="2"/>
  </cols>
  <sheetData>
    <row r="1" spans="1:11" ht="30.75" customHeight="1">
      <c r="A1" s="407" t="s">
        <v>83</v>
      </c>
      <c r="B1" s="407"/>
      <c r="C1" s="407"/>
      <c r="D1" s="407"/>
      <c r="E1" s="407"/>
      <c r="F1" s="407"/>
      <c r="G1" s="407"/>
      <c r="H1" s="407"/>
      <c r="I1" s="407"/>
    </row>
    <row r="2" spans="1:11" ht="5.25" customHeight="1">
      <c r="A2" s="32"/>
      <c r="B2" s="39"/>
      <c r="C2" s="39"/>
      <c r="D2" s="39"/>
      <c r="E2" s="39"/>
      <c r="F2" s="39"/>
      <c r="G2" s="39"/>
      <c r="H2" s="281"/>
      <c r="I2" s="39"/>
    </row>
    <row r="3" spans="1:11" ht="42" customHeight="1">
      <c r="A3" s="380" t="s">
        <v>201</v>
      </c>
      <c r="B3" s="381" t="s">
        <v>15</v>
      </c>
      <c r="C3" s="383" t="s">
        <v>481</v>
      </c>
      <c r="D3" s="383"/>
      <c r="E3" s="382" t="s">
        <v>525</v>
      </c>
      <c r="F3" s="382"/>
      <c r="G3" s="382"/>
      <c r="H3" s="382"/>
      <c r="I3" s="408" t="s">
        <v>195</v>
      </c>
    </row>
    <row r="4" spans="1:11" ht="72.75" customHeight="1">
      <c r="A4" s="380"/>
      <c r="B4" s="381"/>
      <c r="C4" s="339" t="s">
        <v>524</v>
      </c>
      <c r="D4" s="339" t="s">
        <v>526</v>
      </c>
      <c r="E4" s="45" t="s">
        <v>536</v>
      </c>
      <c r="F4" s="331" t="s">
        <v>537</v>
      </c>
      <c r="G4" s="45" t="s">
        <v>381</v>
      </c>
      <c r="H4" s="282" t="s">
        <v>382</v>
      </c>
      <c r="I4" s="409"/>
    </row>
    <row r="5" spans="1:11" ht="12" customHeight="1">
      <c r="A5" s="102">
        <v>1</v>
      </c>
      <c r="B5" s="103">
        <v>2</v>
      </c>
      <c r="C5" s="102">
        <v>3</v>
      </c>
      <c r="D5" s="102">
        <v>4</v>
      </c>
      <c r="E5" s="364">
        <v>5</v>
      </c>
      <c r="F5" s="102">
        <v>6</v>
      </c>
      <c r="G5" s="102">
        <v>7</v>
      </c>
      <c r="H5" s="289">
        <v>8</v>
      </c>
      <c r="I5" s="102">
        <v>9</v>
      </c>
    </row>
    <row r="6" spans="1:11" s="4" customFormat="1" ht="33" customHeight="1">
      <c r="A6" s="405" t="s">
        <v>194</v>
      </c>
      <c r="B6" s="405"/>
      <c r="C6" s="405"/>
      <c r="D6" s="405"/>
      <c r="E6" s="405"/>
      <c r="F6" s="405"/>
      <c r="G6" s="405"/>
      <c r="H6" s="405"/>
      <c r="I6" s="405"/>
      <c r="J6" s="329"/>
    </row>
    <row r="7" spans="1:11" s="4" customFormat="1" ht="42.75" customHeight="1">
      <c r="A7" s="206" t="s">
        <v>379</v>
      </c>
      <c r="B7" s="93">
        <v>1000</v>
      </c>
      <c r="C7" s="219">
        <v>13241</v>
      </c>
      <c r="D7" s="219">
        <v>19065</v>
      </c>
      <c r="E7" s="219">
        <v>12752</v>
      </c>
      <c r="F7" s="219">
        <v>19065</v>
      </c>
      <c r="G7" s="217">
        <f>F7-E7</f>
        <v>6313</v>
      </c>
      <c r="H7" s="283">
        <f>F7/E7*100</f>
        <v>149.50595984943538</v>
      </c>
      <c r="I7" s="63"/>
      <c r="J7" s="329"/>
      <c r="K7" s="332"/>
    </row>
    <row r="8" spans="1:11" ht="44.25" customHeight="1">
      <c r="A8" s="206" t="s">
        <v>380</v>
      </c>
      <c r="B8" s="202">
        <v>1010</v>
      </c>
      <c r="C8" s="217">
        <f>SUM(C9:C16)</f>
        <v>-11490</v>
      </c>
      <c r="D8" s="217">
        <f>SUM(D9:D16)</f>
        <v>-16970</v>
      </c>
      <c r="E8" s="217">
        <f>SUM(E9:E16)</f>
        <v>-11024</v>
      </c>
      <c r="F8" s="217">
        <f>SUM(F9:F16)</f>
        <v>-16970</v>
      </c>
      <c r="G8" s="217">
        <f>F8-E8</f>
        <v>-5946</v>
      </c>
      <c r="H8" s="283">
        <f>F8/E8*100</f>
        <v>153.9368650217707</v>
      </c>
      <c r="I8" s="63"/>
      <c r="J8" s="328"/>
      <c r="K8" s="333"/>
    </row>
    <row r="9" spans="1:11" s="1" customFormat="1" ht="22.5" customHeight="1">
      <c r="A9" s="98" t="s">
        <v>200</v>
      </c>
      <c r="B9" s="338">
        <v>1011</v>
      </c>
      <c r="C9" s="99">
        <v>-11490</v>
      </c>
      <c r="D9" s="99">
        <v>-16970</v>
      </c>
      <c r="E9" s="99">
        <v>-11024</v>
      </c>
      <c r="F9" s="99">
        <v>-16970</v>
      </c>
      <c r="G9" s="217">
        <f t="shared" ref="G9:G16" si="0">F9-E9</f>
        <v>-5946</v>
      </c>
      <c r="H9" s="283">
        <f t="shared" ref="H9:H16" si="1">F9/E9*100</f>
        <v>153.9368650217707</v>
      </c>
      <c r="I9" s="354"/>
      <c r="J9" s="330"/>
    </row>
    <row r="10" spans="1:11" s="1" customFormat="1" ht="21" customHeight="1">
      <c r="A10" s="98" t="s">
        <v>59</v>
      </c>
      <c r="B10" s="338">
        <v>1012</v>
      </c>
      <c r="C10" s="99"/>
      <c r="D10" s="99" t="s">
        <v>247</v>
      </c>
      <c r="E10" s="99" t="s">
        <v>247</v>
      </c>
      <c r="F10" s="99" t="s">
        <v>247</v>
      </c>
      <c r="G10" s="297" t="e">
        <f t="shared" si="0"/>
        <v>#VALUE!</v>
      </c>
      <c r="H10" s="283" t="e">
        <f t="shared" si="1"/>
        <v>#VALUE!</v>
      </c>
      <c r="I10" s="354"/>
      <c r="J10" s="330"/>
    </row>
    <row r="11" spans="1:11" s="1" customFormat="1" ht="21" customHeight="1">
      <c r="A11" s="98" t="s">
        <v>58</v>
      </c>
      <c r="B11" s="338">
        <v>1013</v>
      </c>
      <c r="C11" s="99"/>
      <c r="D11" s="99"/>
      <c r="E11" s="99"/>
      <c r="F11" s="99"/>
      <c r="G11" s="217">
        <f t="shared" si="0"/>
        <v>0</v>
      </c>
      <c r="H11" s="283" t="e">
        <f t="shared" si="1"/>
        <v>#DIV/0!</v>
      </c>
      <c r="I11" s="354"/>
    </row>
    <row r="12" spans="1:11" s="1" customFormat="1" ht="21" customHeight="1">
      <c r="A12" s="98" t="s">
        <v>35</v>
      </c>
      <c r="B12" s="338">
        <v>1014</v>
      </c>
      <c r="C12" s="99"/>
      <c r="D12" s="99"/>
      <c r="E12" s="99"/>
      <c r="F12" s="99">
        <v>0</v>
      </c>
      <c r="G12" s="217">
        <f t="shared" si="0"/>
        <v>0</v>
      </c>
      <c r="H12" s="283" t="e">
        <f t="shared" si="1"/>
        <v>#DIV/0!</v>
      </c>
      <c r="I12" s="354"/>
    </row>
    <row r="13" spans="1:11" s="1" customFormat="1" ht="19.5" customHeight="1">
      <c r="A13" s="98" t="s">
        <v>36</v>
      </c>
      <c r="B13" s="338">
        <v>1015</v>
      </c>
      <c r="C13" s="99"/>
      <c r="D13" s="99"/>
      <c r="E13" s="99"/>
      <c r="F13" s="99"/>
      <c r="G13" s="217">
        <f t="shared" si="0"/>
        <v>0</v>
      </c>
      <c r="H13" s="283" t="e">
        <f t="shared" si="1"/>
        <v>#DIV/0!</v>
      </c>
      <c r="I13" s="354"/>
    </row>
    <row r="14" spans="1:11" s="1" customFormat="1" ht="48" customHeight="1">
      <c r="A14" s="98" t="s">
        <v>374</v>
      </c>
      <c r="B14" s="338">
        <v>1016</v>
      </c>
      <c r="C14" s="99"/>
      <c r="D14" s="99" t="s">
        <v>247</v>
      </c>
      <c r="E14" s="99" t="s">
        <v>247</v>
      </c>
      <c r="F14" s="99" t="s">
        <v>247</v>
      </c>
      <c r="G14" s="217" t="e">
        <f t="shared" si="0"/>
        <v>#VALUE!</v>
      </c>
      <c r="H14" s="283" t="e">
        <f t="shared" si="1"/>
        <v>#VALUE!</v>
      </c>
      <c r="I14" s="354"/>
    </row>
    <row r="15" spans="1:11" s="1" customFormat="1" ht="33" customHeight="1">
      <c r="A15" s="98" t="s">
        <v>375</v>
      </c>
      <c r="B15" s="338">
        <v>1017</v>
      </c>
      <c r="C15" s="99"/>
      <c r="D15" s="99"/>
      <c r="E15" s="99"/>
      <c r="F15" s="99"/>
      <c r="G15" s="217">
        <f t="shared" si="0"/>
        <v>0</v>
      </c>
      <c r="H15" s="283" t="e">
        <f t="shared" si="1"/>
        <v>#DIV/0!</v>
      </c>
      <c r="I15" s="354"/>
    </row>
    <row r="16" spans="1:11" s="1" customFormat="1" ht="22.5" customHeight="1">
      <c r="A16" s="98" t="s">
        <v>391</v>
      </c>
      <c r="B16" s="338">
        <v>1018</v>
      </c>
      <c r="C16" s="99"/>
      <c r="D16" s="99"/>
      <c r="E16" s="99"/>
      <c r="F16" s="99"/>
      <c r="G16" s="217">
        <f t="shared" si="0"/>
        <v>0</v>
      </c>
      <c r="H16" s="283" t="e">
        <f t="shared" si="1"/>
        <v>#DIV/0!</v>
      </c>
      <c r="I16" s="354"/>
    </row>
    <row r="17" spans="1:9" s="4" customFormat="1" ht="27.75" customHeight="1">
      <c r="A17" s="209" t="s">
        <v>21</v>
      </c>
      <c r="B17" s="202">
        <v>1020</v>
      </c>
      <c r="C17" s="150">
        <f>SUM(C7:C8)</f>
        <v>1751</v>
      </c>
      <c r="D17" s="150">
        <f>SUM(D7:D8)</f>
        <v>2095</v>
      </c>
      <c r="E17" s="150">
        <f>SUM(E7:E8)</f>
        <v>1728</v>
      </c>
      <c r="F17" s="150">
        <f>SUM(F7:F8)</f>
        <v>2095</v>
      </c>
      <c r="G17" s="150">
        <f>F17-E17</f>
        <v>367</v>
      </c>
      <c r="H17" s="284">
        <f>F17/E17*100</f>
        <v>121.23842592592592</v>
      </c>
      <c r="I17" s="220"/>
    </row>
    <row r="18" spans="1:9" s="4" customFormat="1" ht="27.75" customHeight="1">
      <c r="A18" s="209"/>
      <c r="B18" s="202"/>
      <c r="C18" s="150"/>
      <c r="D18" s="150"/>
      <c r="E18" s="150"/>
      <c r="F18" s="150"/>
      <c r="G18" s="150"/>
      <c r="H18" s="284"/>
      <c r="I18" s="220"/>
    </row>
    <row r="19" spans="1:9" ht="34.5" customHeight="1">
      <c r="A19" s="343" t="s">
        <v>383</v>
      </c>
      <c r="B19" s="93">
        <v>1030</v>
      </c>
      <c r="C19" s="77"/>
      <c r="D19" s="77"/>
      <c r="E19" s="77"/>
      <c r="F19" s="77"/>
      <c r="G19" s="80">
        <f>F19-E19</f>
        <v>0</v>
      </c>
      <c r="H19" s="284" t="e">
        <f>F19/E19*100</f>
        <v>#DIV/0!</v>
      </c>
      <c r="I19" s="63"/>
    </row>
    <row r="20" spans="1:9" ht="16.5" customHeight="1">
      <c r="A20" s="98" t="s">
        <v>159</v>
      </c>
      <c r="B20" s="93">
        <v>1031</v>
      </c>
      <c r="C20" s="99"/>
      <c r="D20" s="99"/>
      <c r="E20" s="99"/>
      <c r="F20" s="99"/>
      <c r="G20" s="100">
        <f>F20-E20</f>
        <v>0</v>
      </c>
      <c r="H20" s="285"/>
      <c r="I20" s="63"/>
    </row>
    <row r="21" spans="1:9" ht="32.25" customHeight="1">
      <c r="A21" s="206" t="s">
        <v>396</v>
      </c>
      <c r="B21" s="202">
        <v>1040</v>
      </c>
      <c r="C21" s="217">
        <f>SUM(C22:C41,C43)</f>
        <v>0</v>
      </c>
      <c r="D21" s="217">
        <f>SUM(D22:D41,D43)</f>
        <v>0</v>
      </c>
      <c r="E21" s="217">
        <f>SUM(E22:E41,E43)</f>
        <v>0</v>
      </c>
      <c r="F21" s="217">
        <f>SUM(F22:F41,F43)</f>
        <v>0</v>
      </c>
      <c r="G21" s="217">
        <f>F21-E21</f>
        <v>0</v>
      </c>
      <c r="H21" s="284" t="e">
        <f>F21/E21*100</f>
        <v>#DIV/0!</v>
      </c>
      <c r="I21" s="63"/>
    </row>
    <row r="22" spans="1:9" ht="33.75" customHeight="1">
      <c r="A22" s="98" t="s">
        <v>91</v>
      </c>
      <c r="B22" s="93">
        <v>1041</v>
      </c>
      <c r="C22" s="99" t="s">
        <v>247</v>
      </c>
      <c r="D22" s="99" t="s">
        <v>247</v>
      </c>
      <c r="E22" s="99" t="s">
        <v>247</v>
      </c>
      <c r="F22" s="99" t="s">
        <v>247</v>
      </c>
      <c r="G22" s="217" t="e">
        <f t="shared" ref="G22:G43" si="2">F22-E22</f>
        <v>#VALUE!</v>
      </c>
      <c r="H22" s="285"/>
      <c r="I22" s="63"/>
    </row>
    <row r="23" spans="1:9" ht="21.75" customHeight="1">
      <c r="A23" s="98" t="s">
        <v>151</v>
      </c>
      <c r="B23" s="93">
        <v>1042</v>
      </c>
      <c r="C23" s="99" t="s">
        <v>247</v>
      </c>
      <c r="D23" s="99" t="s">
        <v>247</v>
      </c>
      <c r="E23" s="99" t="s">
        <v>247</v>
      </c>
      <c r="F23" s="99" t="s">
        <v>247</v>
      </c>
      <c r="G23" s="217" t="e">
        <f t="shared" si="2"/>
        <v>#VALUE!</v>
      </c>
      <c r="H23" s="285"/>
      <c r="I23" s="63"/>
    </row>
    <row r="24" spans="1:9" ht="21.75" customHeight="1">
      <c r="A24" s="98" t="s">
        <v>56</v>
      </c>
      <c r="B24" s="93">
        <v>1043</v>
      </c>
      <c r="C24" s="99" t="s">
        <v>247</v>
      </c>
      <c r="D24" s="99" t="s">
        <v>247</v>
      </c>
      <c r="E24" s="99" t="s">
        <v>247</v>
      </c>
      <c r="F24" s="99" t="s">
        <v>247</v>
      </c>
      <c r="G24" s="217" t="e">
        <f t="shared" si="2"/>
        <v>#VALUE!</v>
      </c>
      <c r="H24" s="285"/>
      <c r="I24" s="63"/>
    </row>
    <row r="25" spans="1:9" ht="21.75" customHeight="1">
      <c r="A25" s="98" t="s">
        <v>19</v>
      </c>
      <c r="B25" s="93">
        <v>1044</v>
      </c>
      <c r="C25" s="99" t="s">
        <v>247</v>
      </c>
      <c r="D25" s="99" t="s">
        <v>247</v>
      </c>
      <c r="E25" s="99" t="s">
        <v>247</v>
      </c>
      <c r="F25" s="99" t="s">
        <v>247</v>
      </c>
      <c r="G25" s="217" t="e">
        <f t="shared" si="2"/>
        <v>#VALUE!</v>
      </c>
      <c r="H25" s="285"/>
      <c r="I25" s="63"/>
    </row>
    <row r="26" spans="1:9" ht="19.5" customHeight="1">
      <c r="A26" s="98" t="s">
        <v>20</v>
      </c>
      <c r="B26" s="93">
        <v>1045</v>
      </c>
      <c r="C26" s="99" t="s">
        <v>247</v>
      </c>
      <c r="D26" s="99" t="s">
        <v>247</v>
      </c>
      <c r="E26" s="99" t="s">
        <v>247</v>
      </c>
      <c r="F26" s="99" t="s">
        <v>247</v>
      </c>
      <c r="G26" s="217" t="e">
        <f t="shared" si="2"/>
        <v>#VALUE!</v>
      </c>
      <c r="H26" s="285"/>
      <c r="I26" s="63"/>
    </row>
    <row r="27" spans="1:9" s="1" customFormat="1" ht="20.100000000000001" customHeight="1">
      <c r="A27" s="98" t="s">
        <v>33</v>
      </c>
      <c r="B27" s="93">
        <v>1046</v>
      </c>
      <c r="C27" s="99" t="s">
        <v>247</v>
      </c>
      <c r="D27" s="99" t="s">
        <v>247</v>
      </c>
      <c r="E27" s="99" t="s">
        <v>247</v>
      </c>
      <c r="F27" s="99" t="s">
        <v>247</v>
      </c>
      <c r="G27" s="217" t="e">
        <f t="shared" si="2"/>
        <v>#VALUE!</v>
      </c>
      <c r="H27" s="285"/>
      <c r="I27" s="63"/>
    </row>
    <row r="28" spans="1:9" s="1" customFormat="1" ht="20.100000000000001" customHeight="1">
      <c r="A28" s="98" t="s">
        <v>34</v>
      </c>
      <c r="B28" s="93">
        <v>1047</v>
      </c>
      <c r="C28" s="99" t="s">
        <v>247</v>
      </c>
      <c r="D28" s="99" t="s">
        <v>247</v>
      </c>
      <c r="E28" s="99" t="s">
        <v>247</v>
      </c>
      <c r="F28" s="99" t="s">
        <v>247</v>
      </c>
      <c r="G28" s="217" t="e">
        <f t="shared" si="2"/>
        <v>#VALUE!</v>
      </c>
      <c r="H28" s="285"/>
      <c r="I28" s="63"/>
    </row>
    <row r="29" spans="1:9" s="1" customFormat="1" ht="20.25" customHeight="1">
      <c r="A29" s="98" t="s">
        <v>35</v>
      </c>
      <c r="B29" s="93">
        <v>1048</v>
      </c>
      <c r="C29" s="99" t="s">
        <v>247</v>
      </c>
      <c r="D29" s="99" t="s">
        <v>247</v>
      </c>
      <c r="E29" s="99" t="s">
        <v>247</v>
      </c>
      <c r="F29" s="99" t="s">
        <v>247</v>
      </c>
      <c r="G29" s="217" t="e">
        <f t="shared" si="2"/>
        <v>#VALUE!</v>
      </c>
      <c r="H29" s="285"/>
      <c r="I29" s="63"/>
    </row>
    <row r="30" spans="1:9" s="1" customFormat="1" ht="20.25" customHeight="1">
      <c r="A30" s="98" t="s">
        <v>36</v>
      </c>
      <c r="B30" s="93">
        <v>1049</v>
      </c>
      <c r="C30" s="99" t="s">
        <v>247</v>
      </c>
      <c r="D30" s="99" t="s">
        <v>247</v>
      </c>
      <c r="E30" s="99" t="s">
        <v>247</v>
      </c>
      <c r="F30" s="99" t="s">
        <v>247</v>
      </c>
      <c r="G30" s="217" t="e">
        <f t="shared" si="2"/>
        <v>#VALUE!</v>
      </c>
      <c r="H30" s="285"/>
      <c r="I30" s="63"/>
    </row>
    <row r="31" spans="1:9" s="1" customFormat="1" ht="35.25" customHeight="1">
      <c r="A31" s="98" t="s">
        <v>37</v>
      </c>
      <c r="B31" s="93">
        <v>1050</v>
      </c>
      <c r="C31" s="99" t="s">
        <v>247</v>
      </c>
      <c r="D31" s="99" t="s">
        <v>247</v>
      </c>
      <c r="E31" s="99" t="s">
        <v>247</v>
      </c>
      <c r="F31" s="99" t="s">
        <v>247</v>
      </c>
      <c r="G31" s="217" t="e">
        <f t="shared" si="2"/>
        <v>#VALUE!</v>
      </c>
      <c r="H31" s="285"/>
      <c r="I31" s="63"/>
    </row>
    <row r="32" spans="1:9" s="1" customFormat="1" ht="46.5" customHeight="1">
      <c r="A32" s="98" t="s">
        <v>38</v>
      </c>
      <c r="B32" s="93">
        <v>1051</v>
      </c>
      <c r="C32" s="99" t="s">
        <v>247</v>
      </c>
      <c r="D32" s="99" t="s">
        <v>247</v>
      </c>
      <c r="E32" s="99" t="s">
        <v>247</v>
      </c>
      <c r="F32" s="99" t="s">
        <v>247</v>
      </c>
      <c r="G32" s="217" t="e">
        <f t="shared" si="2"/>
        <v>#VALUE!</v>
      </c>
      <c r="H32" s="285"/>
      <c r="I32" s="63"/>
    </row>
    <row r="33" spans="1:9" s="1" customFormat="1" ht="33.75" customHeight="1">
      <c r="A33" s="98" t="s">
        <v>39</v>
      </c>
      <c r="B33" s="93">
        <v>1052</v>
      </c>
      <c r="C33" s="99" t="s">
        <v>247</v>
      </c>
      <c r="D33" s="99" t="s">
        <v>247</v>
      </c>
      <c r="E33" s="99" t="s">
        <v>247</v>
      </c>
      <c r="F33" s="99" t="s">
        <v>247</v>
      </c>
      <c r="G33" s="217" t="e">
        <f t="shared" si="2"/>
        <v>#VALUE!</v>
      </c>
      <c r="H33" s="285"/>
      <c r="I33" s="63"/>
    </row>
    <row r="34" spans="1:9" s="1" customFormat="1" ht="31.5" customHeight="1">
      <c r="A34" s="98" t="s">
        <v>376</v>
      </c>
      <c r="B34" s="93">
        <v>1053</v>
      </c>
      <c r="C34" s="99" t="s">
        <v>247</v>
      </c>
      <c r="D34" s="99" t="s">
        <v>247</v>
      </c>
      <c r="E34" s="99" t="s">
        <v>247</v>
      </c>
      <c r="F34" s="99" t="s">
        <v>247</v>
      </c>
      <c r="G34" s="217" t="e">
        <f t="shared" si="2"/>
        <v>#VALUE!</v>
      </c>
      <c r="H34" s="285"/>
      <c r="I34" s="63"/>
    </row>
    <row r="35" spans="1:9" s="1" customFormat="1" ht="21.75" customHeight="1">
      <c r="A35" s="98" t="s">
        <v>40</v>
      </c>
      <c r="B35" s="93">
        <v>1054</v>
      </c>
      <c r="C35" s="99" t="s">
        <v>247</v>
      </c>
      <c r="D35" s="99" t="s">
        <v>247</v>
      </c>
      <c r="E35" s="99" t="s">
        <v>247</v>
      </c>
      <c r="F35" s="99" t="s">
        <v>247</v>
      </c>
      <c r="G35" s="217" t="e">
        <f t="shared" si="2"/>
        <v>#VALUE!</v>
      </c>
      <c r="H35" s="285"/>
      <c r="I35" s="63"/>
    </row>
    <row r="36" spans="1:9" s="1" customFormat="1" ht="20.25" customHeight="1">
      <c r="A36" s="98" t="s">
        <v>60</v>
      </c>
      <c r="B36" s="93">
        <v>1055</v>
      </c>
      <c r="C36" s="99" t="s">
        <v>247</v>
      </c>
      <c r="D36" s="99" t="s">
        <v>247</v>
      </c>
      <c r="E36" s="99" t="s">
        <v>247</v>
      </c>
      <c r="F36" s="99" t="s">
        <v>247</v>
      </c>
      <c r="G36" s="217" t="e">
        <f t="shared" si="2"/>
        <v>#VALUE!</v>
      </c>
      <c r="H36" s="285"/>
      <c r="I36" s="63"/>
    </row>
    <row r="37" spans="1:9" s="1" customFormat="1" ht="20.100000000000001" customHeight="1">
      <c r="A37" s="98" t="s">
        <v>41</v>
      </c>
      <c r="B37" s="93">
        <v>1056</v>
      </c>
      <c r="C37" s="99" t="s">
        <v>247</v>
      </c>
      <c r="D37" s="99" t="s">
        <v>247</v>
      </c>
      <c r="E37" s="99" t="s">
        <v>247</v>
      </c>
      <c r="F37" s="99" t="s">
        <v>247</v>
      </c>
      <c r="G37" s="217" t="e">
        <f t="shared" si="2"/>
        <v>#VALUE!</v>
      </c>
      <c r="H37" s="285"/>
      <c r="I37" s="63"/>
    </row>
    <row r="38" spans="1:9" s="1" customFormat="1" ht="21.75" customHeight="1">
      <c r="A38" s="98" t="s">
        <v>42</v>
      </c>
      <c r="B38" s="93">
        <v>1057</v>
      </c>
      <c r="C38" s="99" t="s">
        <v>247</v>
      </c>
      <c r="D38" s="99" t="s">
        <v>247</v>
      </c>
      <c r="E38" s="99" t="s">
        <v>247</v>
      </c>
      <c r="F38" s="99" t="s">
        <v>247</v>
      </c>
      <c r="G38" s="217" t="e">
        <f t="shared" si="2"/>
        <v>#VALUE!</v>
      </c>
      <c r="H38" s="285"/>
      <c r="I38" s="63"/>
    </row>
    <row r="39" spans="1:9" s="1" customFormat="1" ht="30.75" customHeight="1">
      <c r="A39" s="98" t="s">
        <v>43</v>
      </c>
      <c r="B39" s="93">
        <v>1058</v>
      </c>
      <c r="C39" s="99" t="s">
        <v>247</v>
      </c>
      <c r="D39" s="99" t="s">
        <v>247</v>
      </c>
      <c r="E39" s="99" t="s">
        <v>247</v>
      </c>
      <c r="F39" s="99" t="s">
        <v>247</v>
      </c>
      <c r="G39" s="217" t="e">
        <f t="shared" si="2"/>
        <v>#VALUE!</v>
      </c>
      <c r="H39" s="285"/>
      <c r="I39" s="63"/>
    </row>
    <row r="40" spans="1:9" s="1" customFormat="1" ht="30.75" customHeight="1">
      <c r="A40" s="98" t="s">
        <v>44</v>
      </c>
      <c r="B40" s="93">
        <v>1059</v>
      </c>
      <c r="C40" s="99" t="s">
        <v>247</v>
      </c>
      <c r="D40" s="99" t="s">
        <v>247</v>
      </c>
      <c r="E40" s="99" t="s">
        <v>247</v>
      </c>
      <c r="F40" s="99" t="s">
        <v>247</v>
      </c>
      <c r="G40" s="217" t="e">
        <f t="shared" si="2"/>
        <v>#VALUE!</v>
      </c>
      <c r="H40" s="285"/>
      <c r="I40" s="63"/>
    </row>
    <row r="41" spans="1:9" s="1" customFormat="1" ht="50.25" customHeight="1">
      <c r="A41" s="98" t="s">
        <v>68</v>
      </c>
      <c r="B41" s="93">
        <v>1060</v>
      </c>
      <c r="C41" s="99" t="s">
        <v>247</v>
      </c>
      <c r="D41" s="99" t="s">
        <v>247</v>
      </c>
      <c r="E41" s="99" t="s">
        <v>247</v>
      </c>
      <c r="F41" s="99" t="s">
        <v>247</v>
      </c>
      <c r="G41" s="217" t="e">
        <f t="shared" si="2"/>
        <v>#VALUE!</v>
      </c>
      <c r="H41" s="285"/>
      <c r="I41" s="63"/>
    </row>
    <row r="42" spans="1:9" s="1" customFormat="1" ht="22.5" customHeight="1">
      <c r="A42" s="169" t="s">
        <v>45</v>
      </c>
      <c r="B42" s="208">
        <v>1061</v>
      </c>
      <c r="C42" s="167" t="s">
        <v>247</v>
      </c>
      <c r="D42" s="167" t="s">
        <v>247</v>
      </c>
      <c r="E42" s="167" t="s">
        <v>247</v>
      </c>
      <c r="F42" s="167" t="s">
        <v>247</v>
      </c>
      <c r="G42" s="217" t="e">
        <f t="shared" si="2"/>
        <v>#VALUE!</v>
      </c>
      <c r="H42" s="286"/>
      <c r="I42" s="63"/>
    </row>
    <row r="43" spans="1:9" s="1" customFormat="1" ht="22.5" customHeight="1">
      <c r="A43" s="98" t="s">
        <v>384</v>
      </c>
      <c r="B43" s="93">
        <v>1062</v>
      </c>
      <c r="C43" s="99" t="s">
        <v>247</v>
      </c>
      <c r="D43" s="99" t="s">
        <v>247</v>
      </c>
      <c r="E43" s="99" t="s">
        <v>247</v>
      </c>
      <c r="F43" s="99" t="s">
        <v>247</v>
      </c>
      <c r="G43" s="217" t="e">
        <f t="shared" si="2"/>
        <v>#VALUE!</v>
      </c>
      <c r="H43" s="285"/>
      <c r="I43" s="63"/>
    </row>
    <row r="44" spans="1:9" ht="27.75" customHeight="1">
      <c r="A44" s="280" t="s">
        <v>385</v>
      </c>
      <c r="B44" s="202">
        <v>1070</v>
      </c>
      <c r="C44" s="217">
        <f>SUM(C45:C51)</f>
        <v>-1585</v>
      </c>
      <c r="D44" s="217">
        <f>SUM(D45:D51)</f>
        <v>-1872</v>
      </c>
      <c r="E44" s="217">
        <f>SUM(E45:E51)</f>
        <v>-1397</v>
      </c>
      <c r="F44" s="217">
        <f>SUM(F45:F51)</f>
        <v>-1872</v>
      </c>
      <c r="G44" s="217">
        <f>F44-E44</f>
        <v>-475</v>
      </c>
      <c r="H44" s="284">
        <f>F44/E44*100</f>
        <v>134.00143163922692</v>
      </c>
      <c r="I44" s="63"/>
    </row>
    <row r="45" spans="1:9" ht="22.5" customHeight="1">
      <c r="A45" s="98" t="s">
        <v>35</v>
      </c>
      <c r="B45" s="93">
        <v>1071</v>
      </c>
      <c r="C45" s="99">
        <v>-1086</v>
      </c>
      <c r="D45" s="99">
        <v>-1278</v>
      </c>
      <c r="E45" s="99">
        <v>-1130</v>
      </c>
      <c r="F45" s="99">
        <v>-1278</v>
      </c>
      <c r="G45" s="217">
        <f t="shared" ref="G45:G57" si="3">F45-E45</f>
        <v>-148</v>
      </c>
      <c r="H45" s="285"/>
      <c r="I45" s="63"/>
    </row>
    <row r="46" spans="1:9" ht="20.25" customHeight="1">
      <c r="A46" s="98" t="s">
        <v>36</v>
      </c>
      <c r="B46" s="93">
        <v>1072</v>
      </c>
      <c r="C46" s="99">
        <v>-237</v>
      </c>
      <c r="D46" s="99">
        <v>-280</v>
      </c>
      <c r="E46" s="99">
        <v>-248</v>
      </c>
      <c r="F46" s="99">
        <v>-280</v>
      </c>
      <c r="G46" s="217">
        <f t="shared" si="3"/>
        <v>-32</v>
      </c>
      <c r="H46" s="285"/>
      <c r="I46" s="63"/>
    </row>
    <row r="47" spans="1:9" s="1" customFormat="1" ht="21" customHeight="1">
      <c r="A47" s="98" t="s">
        <v>132</v>
      </c>
      <c r="B47" s="93">
        <v>1073</v>
      </c>
      <c r="C47" s="99" t="s">
        <v>247</v>
      </c>
      <c r="D47" s="99" t="s">
        <v>247</v>
      </c>
      <c r="E47" s="99" t="s">
        <v>247</v>
      </c>
      <c r="F47" s="99" t="s">
        <v>247</v>
      </c>
      <c r="G47" s="217" t="e">
        <f t="shared" si="3"/>
        <v>#VALUE!</v>
      </c>
      <c r="H47" s="285"/>
      <c r="I47" s="63"/>
    </row>
    <row r="48" spans="1:9" s="1" customFormat="1" ht="29.25" customHeight="1">
      <c r="A48" s="98" t="s">
        <v>57</v>
      </c>
      <c r="B48" s="93">
        <v>1074</v>
      </c>
      <c r="C48" s="99">
        <v>-19</v>
      </c>
      <c r="D48" s="99">
        <v>-11</v>
      </c>
      <c r="E48" s="99">
        <v>-19</v>
      </c>
      <c r="F48" s="99">
        <v>-11</v>
      </c>
      <c r="G48" s="217">
        <f t="shared" si="3"/>
        <v>8</v>
      </c>
      <c r="H48" s="285"/>
      <c r="I48" s="63"/>
    </row>
    <row r="49" spans="1:9" s="1" customFormat="1" ht="19.5" customHeight="1">
      <c r="A49" s="98" t="s">
        <v>71</v>
      </c>
      <c r="B49" s="93">
        <v>1075</v>
      </c>
      <c r="C49" s="99" t="s">
        <v>247</v>
      </c>
      <c r="D49" s="99" t="s">
        <v>247</v>
      </c>
      <c r="E49" s="99" t="s">
        <v>247</v>
      </c>
      <c r="F49" s="99" t="s">
        <v>247</v>
      </c>
      <c r="G49" s="217" t="e">
        <f t="shared" si="3"/>
        <v>#VALUE!</v>
      </c>
      <c r="H49" s="285"/>
      <c r="I49" s="63"/>
    </row>
    <row r="50" spans="1:9" s="1" customFormat="1" ht="17.25" customHeight="1">
      <c r="A50" s="98" t="s">
        <v>133</v>
      </c>
      <c r="B50" s="93">
        <v>1076</v>
      </c>
      <c r="C50" s="99" t="s">
        <v>247</v>
      </c>
      <c r="D50" s="99" t="s">
        <v>247</v>
      </c>
      <c r="E50" s="99" t="s">
        <v>247</v>
      </c>
      <c r="F50" s="99" t="s">
        <v>247</v>
      </c>
      <c r="G50" s="217" t="e">
        <f t="shared" si="3"/>
        <v>#VALUE!</v>
      </c>
      <c r="H50" s="285"/>
      <c r="I50" s="63"/>
    </row>
    <row r="51" spans="1:9" s="1" customFormat="1" ht="24.75" customHeight="1">
      <c r="A51" s="98" t="s">
        <v>386</v>
      </c>
      <c r="B51" s="93">
        <v>1077</v>
      </c>
      <c r="C51" s="77">
        <v>-243</v>
      </c>
      <c r="D51" s="77">
        <v>-303</v>
      </c>
      <c r="E51" s="99"/>
      <c r="F51" s="77">
        <v>-303</v>
      </c>
      <c r="G51" s="217">
        <f t="shared" si="3"/>
        <v>-303</v>
      </c>
      <c r="H51" s="353"/>
      <c r="I51" s="63"/>
    </row>
    <row r="52" spans="1:9" s="1" customFormat="1" ht="34.5" customHeight="1">
      <c r="A52" s="221" t="s">
        <v>387</v>
      </c>
      <c r="B52" s="202">
        <v>1080</v>
      </c>
      <c r="C52" s="217">
        <f>SUM(C53:C57)</f>
        <v>0</v>
      </c>
      <c r="D52" s="217"/>
      <c r="E52" s="217">
        <f>SUM(E53:E57)</f>
        <v>-207</v>
      </c>
      <c r="F52" s="217">
        <f>SUM(F53:F57)</f>
        <v>0</v>
      </c>
      <c r="G52" s="217">
        <f t="shared" si="3"/>
        <v>207</v>
      </c>
      <c r="H52" s="284">
        <f>F52/E52*100</f>
        <v>0</v>
      </c>
      <c r="I52" s="63"/>
    </row>
    <row r="53" spans="1:9" s="1" customFormat="1" ht="20.100000000000001" customHeight="1">
      <c r="A53" s="98" t="s">
        <v>65</v>
      </c>
      <c r="B53" s="93">
        <v>1081</v>
      </c>
      <c r="C53" s="99" t="s">
        <v>247</v>
      </c>
      <c r="D53" s="99" t="s">
        <v>247</v>
      </c>
      <c r="E53" s="99" t="s">
        <v>247</v>
      </c>
      <c r="F53" s="99" t="s">
        <v>247</v>
      </c>
      <c r="G53" s="217" t="e">
        <f t="shared" si="3"/>
        <v>#VALUE!</v>
      </c>
      <c r="H53" s="285"/>
      <c r="I53" s="63"/>
    </row>
    <row r="54" spans="1:9" s="1" customFormat="1" ht="20.100000000000001" customHeight="1">
      <c r="A54" s="98" t="s">
        <v>46</v>
      </c>
      <c r="B54" s="93">
        <v>1082</v>
      </c>
      <c r="C54" s="99" t="s">
        <v>247</v>
      </c>
      <c r="D54" s="99" t="s">
        <v>247</v>
      </c>
      <c r="E54" s="99" t="s">
        <v>247</v>
      </c>
      <c r="F54" s="99" t="s">
        <v>247</v>
      </c>
      <c r="G54" s="217" t="e">
        <f t="shared" si="3"/>
        <v>#VALUE!</v>
      </c>
      <c r="H54" s="285"/>
      <c r="I54" s="63"/>
    </row>
    <row r="55" spans="1:9" s="1" customFormat="1" ht="18.75" customHeight="1">
      <c r="A55" s="98" t="s">
        <v>55</v>
      </c>
      <c r="B55" s="93">
        <v>1083</v>
      </c>
      <c r="C55" s="99" t="s">
        <v>247</v>
      </c>
      <c r="D55" s="99" t="s">
        <v>247</v>
      </c>
      <c r="E55" s="99" t="s">
        <v>247</v>
      </c>
      <c r="F55" s="99" t="s">
        <v>247</v>
      </c>
      <c r="G55" s="217" t="e">
        <f t="shared" si="3"/>
        <v>#VALUE!</v>
      </c>
      <c r="H55" s="285"/>
      <c r="I55" s="63"/>
    </row>
    <row r="56" spans="1:9" s="1" customFormat="1" ht="20.100000000000001" customHeight="1">
      <c r="A56" s="98" t="s">
        <v>159</v>
      </c>
      <c r="B56" s="93">
        <v>1084</v>
      </c>
      <c r="C56" s="99" t="s">
        <v>247</v>
      </c>
      <c r="D56" s="99" t="s">
        <v>247</v>
      </c>
      <c r="E56" s="99" t="s">
        <v>247</v>
      </c>
      <c r="F56" s="99" t="s">
        <v>247</v>
      </c>
      <c r="G56" s="217" t="e">
        <f t="shared" si="3"/>
        <v>#VALUE!</v>
      </c>
      <c r="H56" s="285"/>
      <c r="I56" s="63"/>
    </row>
    <row r="57" spans="1:9" s="1" customFormat="1" ht="21.75" customHeight="1">
      <c r="A57" s="98" t="s">
        <v>522</v>
      </c>
      <c r="B57" s="93">
        <v>1085</v>
      </c>
      <c r="C57" s="99" t="s">
        <v>247</v>
      </c>
      <c r="D57" s="99" t="s">
        <v>247</v>
      </c>
      <c r="E57" s="99">
        <v>-207</v>
      </c>
      <c r="F57" s="99"/>
      <c r="G57" s="217">
        <f t="shared" si="3"/>
        <v>207</v>
      </c>
      <c r="H57" s="285"/>
      <c r="I57" s="63"/>
    </row>
    <row r="58" spans="1:9" s="4" customFormat="1" ht="38.25" customHeight="1">
      <c r="A58" s="209" t="s">
        <v>2</v>
      </c>
      <c r="B58" s="202">
        <v>1100</v>
      </c>
      <c r="C58" s="150">
        <f>C17+C19+C21+C44+C52</f>
        <v>166</v>
      </c>
      <c r="D58" s="150">
        <f>D17+D19+D21+D44+D52</f>
        <v>223</v>
      </c>
      <c r="E58" s="150">
        <f>E17+E19+E21+E44+E52</f>
        <v>124</v>
      </c>
      <c r="F58" s="150">
        <f>F17+F19+F21+F44+F52</f>
        <v>223</v>
      </c>
      <c r="G58" s="150">
        <f t="shared" ref="G58:G73" si="4">F58-E58</f>
        <v>99</v>
      </c>
      <c r="H58" s="284">
        <f>F58/E58*100</f>
        <v>179.83870967741936</v>
      </c>
      <c r="I58" s="64"/>
    </row>
    <row r="59" spans="1:9" ht="33.75" customHeight="1">
      <c r="A59" s="343" t="s">
        <v>389</v>
      </c>
      <c r="B59" s="93">
        <v>1110</v>
      </c>
      <c r="C59" s="77"/>
      <c r="D59" s="77"/>
      <c r="E59" s="77"/>
      <c r="F59" s="77"/>
      <c r="G59" s="80">
        <f t="shared" si="4"/>
        <v>0</v>
      </c>
      <c r="H59" s="353"/>
      <c r="I59" s="63"/>
    </row>
    <row r="60" spans="1:9" ht="24" customHeight="1">
      <c r="A60" s="343" t="s">
        <v>388</v>
      </c>
      <c r="B60" s="93">
        <v>1120</v>
      </c>
      <c r="C60" s="77"/>
      <c r="D60" s="77"/>
      <c r="E60" s="77"/>
      <c r="F60" s="77"/>
      <c r="G60" s="80">
        <f t="shared" si="4"/>
        <v>0</v>
      </c>
      <c r="H60" s="353"/>
      <c r="I60" s="63"/>
    </row>
    <row r="61" spans="1:9" ht="36" customHeight="1">
      <c r="A61" s="343" t="s">
        <v>392</v>
      </c>
      <c r="B61" s="93">
        <v>1130</v>
      </c>
      <c r="C61" s="77" t="s">
        <v>247</v>
      </c>
      <c r="D61" s="77" t="s">
        <v>247</v>
      </c>
      <c r="E61" s="77" t="s">
        <v>247</v>
      </c>
      <c r="F61" s="77" t="s">
        <v>247</v>
      </c>
      <c r="G61" s="80"/>
      <c r="H61" s="353"/>
      <c r="I61" s="63"/>
    </row>
    <row r="62" spans="1:9" ht="24.75" customHeight="1">
      <c r="A62" s="343" t="s">
        <v>394</v>
      </c>
      <c r="B62" s="93">
        <v>1140</v>
      </c>
      <c r="C62" s="77" t="s">
        <v>247</v>
      </c>
      <c r="D62" s="77" t="s">
        <v>247</v>
      </c>
      <c r="E62" s="77" t="s">
        <v>247</v>
      </c>
      <c r="F62" s="77" t="s">
        <v>247</v>
      </c>
      <c r="G62" s="80"/>
      <c r="H62" s="353"/>
      <c r="I62" s="63"/>
    </row>
    <row r="63" spans="1:9" ht="26.25" customHeight="1">
      <c r="A63" s="343" t="s">
        <v>393</v>
      </c>
      <c r="B63" s="93">
        <v>1150</v>
      </c>
      <c r="C63" s="77"/>
      <c r="D63" s="77"/>
      <c r="E63" s="77"/>
      <c r="F63" s="77"/>
      <c r="G63" s="80">
        <f t="shared" si="4"/>
        <v>0</v>
      </c>
      <c r="H63" s="353"/>
      <c r="I63" s="63"/>
    </row>
    <row r="64" spans="1:9" ht="18.75" customHeight="1">
      <c r="A64" s="98" t="s">
        <v>159</v>
      </c>
      <c r="B64" s="93">
        <v>1151</v>
      </c>
      <c r="C64" s="99"/>
      <c r="D64" s="99"/>
      <c r="E64" s="99"/>
      <c r="F64" s="99"/>
      <c r="G64" s="100">
        <f t="shared" si="4"/>
        <v>0</v>
      </c>
      <c r="H64" s="285"/>
      <c r="I64" s="63"/>
    </row>
    <row r="65" spans="1:9" ht="28.5" customHeight="1">
      <c r="A65" s="343" t="s">
        <v>395</v>
      </c>
      <c r="B65" s="93">
        <v>1160</v>
      </c>
      <c r="C65" s="77" t="s">
        <v>247</v>
      </c>
      <c r="D65" s="77" t="s">
        <v>247</v>
      </c>
      <c r="E65" s="77" t="s">
        <v>247</v>
      </c>
      <c r="F65" s="77"/>
      <c r="G65" s="100" t="e">
        <f t="shared" si="4"/>
        <v>#VALUE!</v>
      </c>
      <c r="H65" s="353"/>
      <c r="I65" s="63"/>
    </row>
    <row r="66" spans="1:9" ht="18.75" customHeight="1">
      <c r="A66" s="98" t="s">
        <v>159</v>
      </c>
      <c r="B66" s="93">
        <v>1161</v>
      </c>
      <c r="C66" s="99" t="s">
        <v>247</v>
      </c>
      <c r="D66" s="99" t="s">
        <v>247</v>
      </c>
      <c r="E66" s="99" t="s">
        <v>247</v>
      </c>
      <c r="F66" s="99" t="s">
        <v>247</v>
      </c>
      <c r="G66" s="100" t="e">
        <f t="shared" si="4"/>
        <v>#VALUE!</v>
      </c>
      <c r="H66" s="285"/>
      <c r="I66" s="63"/>
    </row>
    <row r="67" spans="1:9" s="4" customFormat="1" ht="39" customHeight="1">
      <c r="A67" s="209" t="s">
        <v>82</v>
      </c>
      <c r="B67" s="202">
        <v>1170</v>
      </c>
      <c r="C67" s="150">
        <f>SUM(C58,C59,C60,C61,C62,C63,C65)</f>
        <v>166</v>
      </c>
      <c r="D67" s="150">
        <f>SUM(D58,D59,D60,D61,D62,D63,D65)</f>
        <v>223</v>
      </c>
      <c r="E67" s="150">
        <f>SUM(E58,E59,E60,E61,E62,E63,E65)</f>
        <v>124</v>
      </c>
      <c r="F67" s="150">
        <f>SUM(F58,F59,F60,F61,F62,F63,F65)</f>
        <v>223</v>
      </c>
      <c r="G67" s="150">
        <f t="shared" si="4"/>
        <v>99</v>
      </c>
      <c r="H67" s="284">
        <f>F67/E67*100</f>
        <v>179.83870967741936</v>
      </c>
      <c r="I67" s="64"/>
    </row>
    <row r="68" spans="1:9" ht="33.75" customHeight="1">
      <c r="A68" s="349" t="s">
        <v>105</v>
      </c>
      <c r="B68" s="93">
        <v>1180</v>
      </c>
      <c r="C68" s="77">
        <v>-30</v>
      </c>
      <c r="D68" s="77">
        <v>-40</v>
      </c>
      <c r="E68" s="77">
        <v>-22</v>
      </c>
      <c r="F68" s="77">
        <v>-40</v>
      </c>
      <c r="G68" s="80">
        <f t="shared" si="4"/>
        <v>-18</v>
      </c>
      <c r="H68" s="284">
        <f>F68/E68*100</f>
        <v>181.81818181818181</v>
      </c>
      <c r="I68" s="63"/>
    </row>
    <row r="69" spans="1:9" ht="38.25" customHeight="1">
      <c r="A69" s="349" t="s">
        <v>106</v>
      </c>
      <c r="B69" s="93">
        <v>1190</v>
      </c>
      <c r="C69" s="77"/>
      <c r="D69" s="77"/>
      <c r="E69" s="77"/>
      <c r="F69" s="77"/>
      <c r="G69" s="80">
        <f t="shared" si="4"/>
        <v>0</v>
      </c>
      <c r="H69" s="353"/>
      <c r="I69" s="63"/>
    </row>
    <row r="70" spans="1:9" s="4" customFormat="1" ht="40.5" customHeight="1">
      <c r="A70" s="209" t="s">
        <v>390</v>
      </c>
      <c r="B70" s="202">
        <v>1200</v>
      </c>
      <c r="C70" s="150">
        <f>SUM(C67,C68,C69)</f>
        <v>136</v>
      </c>
      <c r="D70" s="150">
        <f>SUM(D67,D68,D69)</f>
        <v>183</v>
      </c>
      <c r="E70" s="150">
        <f>SUM(E67,E68,E69)</f>
        <v>102</v>
      </c>
      <c r="F70" s="150">
        <f>SUM(F67,F68,F69)</f>
        <v>183</v>
      </c>
      <c r="G70" s="150">
        <f t="shared" si="4"/>
        <v>81</v>
      </c>
      <c r="H70" s="284">
        <f>F70/E70*100</f>
        <v>179.41176470588235</v>
      </c>
      <c r="I70" s="64"/>
    </row>
    <row r="71" spans="1:9" ht="24.75" customHeight="1">
      <c r="A71" s="349" t="s">
        <v>22</v>
      </c>
      <c r="B71" s="352">
        <v>1201</v>
      </c>
      <c r="C71" s="77">
        <v>136</v>
      </c>
      <c r="D71" s="77">
        <v>183</v>
      </c>
      <c r="E71" s="77">
        <v>102</v>
      </c>
      <c r="F71" s="77">
        <v>173</v>
      </c>
      <c r="G71" s="80">
        <f t="shared" si="4"/>
        <v>71</v>
      </c>
      <c r="H71" s="353"/>
      <c r="I71" s="354"/>
    </row>
    <row r="72" spans="1:9" ht="21" customHeight="1">
      <c r="A72" s="349" t="s">
        <v>23</v>
      </c>
      <c r="B72" s="352">
        <v>1202</v>
      </c>
      <c r="C72" s="77" t="s">
        <v>247</v>
      </c>
      <c r="D72" s="77"/>
      <c r="E72" s="77"/>
      <c r="F72" s="77"/>
      <c r="G72" s="80"/>
      <c r="H72" s="353"/>
      <c r="I72" s="354"/>
    </row>
    <row r="73" spans="1:9" ht="19.5" customHeight="1">
      <c r="A73" s="98" t="s">
        <v>185</v>
      </c>
      <c r="B73" s="93">
        <v>1210</v>
      </c>
      <c r="C73" s="99"/>
      <c r="D73" s="99"/>
      <c r="E73" s="99"/>
      <c r="F73" s="99"/>
      <c r="G73" s="100">
        <f t="shared" si="4"/>
        <v>0</v>
      </c>
      <c r="H73" s="285"/>
      <c r="I73" s="63"/>
    </row>
    <row r="74" spans="1:9" s="4" customFormat="1" ht="38.25" customHeight="1">
      <c r="A74" s="405" t="s">
        <v>198</v>
      </c>
      <c r="B74" s="405"/>
      <c r="C74" s="405"/>
      <c r="D74" s="405"/>
      <c r="E74" s="405"/>
      <c r="F74" s="405"/>
      <c r="G74" s="405"/>
      <c r="H74" s="405"/>
      <c r="I74" s="405"/>
    </row>
    <row r="75" spans="1:9" ht="62.25" customHeight="1">
      <c r="A75" s="56" t="s">
        <v>490</v>
      </c>
      <c r="B75" s="352">
        <v>1300</v>
      </c>
      <c r="C75" s="80">
        <f>SUM(C19,C52)</f>
        <v>0</v>
      </c>
      <c r="D75" s="80"/>
      <c r="E75" s="80"/>
      <c r="F75" s="80"/>
      <c r="G75" s="80">
        <f>F75-E75</f>
        <v>0</v>
      </c>
      <c r="H75" s="284" t="e">
        <f>F75/E75*100</f>
        <v>#DIV/0!</v>
      </c>
      <c r="I75" s="354"/>
    </row>
    <row r="76" spans="1:9" ht="54.75" customHeight="1">
      <c r="A76" s="59" t="s">
        <v>252</v>
      </c>
      <c r="B76" s="352">
        <v>1310</v>
      </c>
      <c r="C76" s="80">
        <f>SUM(C59,C60,C61,C62)</f>
        <v>0</v>
      </c>
      <c r="D76" s="80">
        <f>SUM(D59,D60,D61,D62)</f>
        <v>0</v>
      </c>
      <c r="E76" s="80">
        <f>SUM(E59,E60,E61,E62)</f>
        <v>0</v>
      </c>
      <c r="F76" s="80">
        <f>SUM(F59,F60,F61,F62)</f>
        <v>0</v>
      </c>
      <c r="G76" s="80">
        <f>F76-E76</f>
        <v>0</v>
      </c>
      <c r="H76" s="284" t="e">
        <f t="shared" ref="H76:H88" si="5">F76/E76*100</f>
        <v>#DIV/0!</v>
      </c>
      <c r="I76" s="354"/>
    </row>
    <row r="77" spans="1:9" ht="35.25" customHeight="1">
      <c r="A77" s="56" t="s">
        <v>253</v>
      </c>
      <c r="B77" s="352">
        <v>1320</v>
      </c>
      <c r="C77" s="80">
        <f>SUM(C63,C65)</f>
        <v>0</v>
      </c>
      <c r="D77" s="80">
        <f>SUM(D63,D65)</f>
        <v>0</v>
      </c>
      <c r="E77" s="80">
        <f>SUM(E63,E65)</f>
        <v>0</v>
      </c>
      <c r="F77" s="80"/>
      <c r="G77" s="80">
        <f>F77-E77</f>
        <v>0</v>
      </c>
      <c r="H77" s="284" t="e">
        <f t="shared" si="5"/>
        <v>#DIV/0!</v>
      </c>
      <c r="I77" s="354"/>
    </row>
    <row r="78" spans="1:9" ht="30" customHeight="1">
      <c r="A78" s="206" t="s">
        <v>16</v>
      </c>
      <c r="B78" s="207">
        <v>1330</v>
      </c>
      <c r="C78" s="217">
        <f>C7+C19+C59+C60+C63</f>
        <v>13241</v>
      </c>
      <c r="D78" s="217">
        <f>D7+D19+D59+D60+D63</f>
        <v>19065</v>
      </c>
      <c r="E78" s="217">
        <f>E7+E19+E59+E60+E63</f>
        <v>12752</v>
      </c>
      <c r="F78" s="217">
        <f>F7+F19+F59+F60+F63</f>
        <v>19065</v>
      </c>
      <c r="G78" s="217">
        <f>G7+G19+G59+G60+G63</f>
        <v>6313</v>
      </c>
      <c r="H78" s="284">
        <f t="shared" si="5"/>
        <v>149.50595984943538</v>
      </c>
      <c r="I78" s="63"/>
    </row>
    <row r="79" spans="1:9" ht="30" customHeight="1">
      <c r="A79" s="206" t="s">
        <v>92</v>
      </c>
      <c r="B79" s="207">
        <v>1340</v>
      </c>
      <c r="C79" s="366">
        <f>SUM(C8,C21,C44,C65,C52)+C68</f>
        <v>-13105</v>
      </c>
      <c r="D79" s="366">
        <f t="shared" ref="D79:F79" si="6">SUM(D8,D21,D44,D65,D52)+D68</f>
        <v>-18882</v>
      </c>
      <c r="E79" s="366">
        <f t="shared" si="6"/>
        <v>-12650</v>
      </c>
      <c r="F79" s="366">
        <f t="shared" si="6"/>
        <v>-18882</v>
      </c>
      <c r="G79" s="217">
        <f>F79-E79</f>
        <v>-6232</v>
      </c>
      <c r="H79" s="284">
        <f t="shared" si="5"/>
        <v>149.26482213438734</v>
      </c>
      <c r="I79" s="63"/>
    </row>
    <row r="80" spans="1:9" ht="50.25" customHeight="1">
      <c r="A80" s="411" t="s">
        <v>168</v>
      </c>
      <c r="B80" s="412"/>
      <c r="C80" s="412"/>
      <c r="D80" s="412"/>
      <c r="E80" s="412"/>
      <c r="F80" s="412"/>
      <c r="G80" s="412"/>
      <c r="H80" s="412"/>
      <c r="I80" s="413"/>
    </row>
    <row r="81" spans="1:9" ht="36.75" customHeight="1">
      <c r="A81" s="349" t="s">
        <v>199</v>
      </c>
      <c r="B81" s="93">
        <v>1500</v>
      </c>
      <c r="C81" s="77">
        <v>11569</v>
      </c>
      <c r="D81" s="77">
        <v>17019</v>
      </c>
      <c r="E81" s="77">
        <v>11119</v>
      </c>
      <c r="F81" s="77">
        <v>17019</v>
      </c>
      <c r="G81" s="80">
        <f t="shared" ref="G81:G88" si="7">F81-E81</f>
        <v>5900</v>
      </c>
      <c r="H81" s="284">
        <f t="shared" si="5"/>
        <v>153.06232574871842</v>
      </c>
      <c r="I81" s="63"/>
    </row>
    <row r="82" spans="1:9" ht="24.75" customHeight="1">
      <c r="A82" s="98" t="s">
        <v>200</v>
      </c>
      <c r="B82" s="94">
        <v>1501</v>
      </c>
      <c r="C82" s="99">
        <v>11490</v>
      </c>
      <c r="D82" s="99">
        <v>16970</v>
      </c>
      <c r="E82" s="77">
        <v>11024</v>
      </c>
      <c r="F82" s="99">
        <v>16970</v>
      </c>
      <c r="G82" s="100">
        <f t="shared" si="7"/>
        <v>5946</v>
      </c>
      <c r="H82" s="284">
        <f t="shared" si="5"/>
        <v>153.9368650217707</v>
      </c>
      <c r="I82" s="360"/>
    </row>
    <row r="83" spans="1:9" ht="24.75" customHeight="1">
      <c r="A83" s="98" t="s">
        <v>26</v>
      </c>
      <c r="B83" s="94">
        <v>1502</v>
      </c>
      <c r="C83" s="99">
        <v>79</v>
      </c>
      <c r="D83" s="99">
        <v>49</v>
      </c>
      <c r="E83" s="99">
        <v>95</v>
      </c>
      <c r="F83" s="99">
        <v>49</v>
      </c>
      <c r="G83" s="100">
        <f t="shared" si="7"/>
        <v>-46</v>
      </c>
      <c r="H83" s="284">
        <f t="shared" si="5"/>
        <v>51.578947368421055</v>
      </c>
      <c r="I83" s="360"/>
    </row>
    <row r="84" spans="1:9" ht="30.75" customHeight="1">
      <c r="A84" s="349" t="s">
        <v>3</v>
      </c>
      <c r="B84" s="95">
        <v>1510</v>
      </c>
      <c r="C84" s="77">
        <v>1086</v>
      </c>
      <c r="D84" s="77">
        <v>1278</v>
      </c>
      <c r="E84" s="77">
        <v>1130</v>
      </c>
      <c r="F84" s="77">
        <v>1278</v>
      </c>
      <c r="G84" s="80">
        <f t="shared" si="7"/>
        <v>148</v>
      </c>
      <c r="H84" s="284">
        <f t="shared" si="5"/>
        <v>113.09734513274337</v>
      </c>
      <c r="I84" s="63"/>
    </row>
    <row r="85" spans="1:9" ht="29.25" customHeight="1">
      <c r="A85" s="349" t="s">
        <v>4</v>
      </c>
      <c r="B85" s="95">
        <v>1520</v>
      </c>
      <c r="C85" s="77">
        <v>237</v>
      </c>
      <c r="D85" s="77">
        <v>280</v>
      </c>
      <c r="E85" s="77">
        <v>248</v>
      </c>
      <c r="F85" s="77">
        <v>280</v>
      </c>
      <c r="G85" s="80">
        <f t="shared" si="7"/>
        <v>32</v>
      </c>
      <c r="H85" s="284">
        <f t="shared" si="5"/>
        <v>112.90322580645163</v>
      </c>
      <c r="I85" s="63"/>
    </row>
    <row r="86" spans="1:9" ht="27" customHeight="1">
      <c r="A86" s="349" t="s">
        <v>5</v>
      </c>
      <c r="B86" s="95">
        <v>1530</v>
      </c>
      <c r="C86" s="77">
        <v>19</v>
      </c>
      <c r="D86" s="77">
        <v>11</v>
      </c>
      <c r="E86" s="77">
        <v>19</v>
      </c>
      <c r="F86" s="77">
        <v>11</v>
      </c>
      <c r="G86" s="80">
        <f t="shared" si="7"/>
        <v>-8</v>
      </c>
      <c r="H86" s="284">
        <f t="shared" si="5"/>
        <v>57.894736842105267</v>
      </c>
      <c r="I86" s="63"/>
    </row>
    <row r="87" spans="1:9" ht="30" customHeight="1">
      <c r="A87" s="349" t="s">
        <v>27</v>
      </c>
      <c r="B87" s="95">
        <v>1540</v>
      </c>
      <c r="C87" s="77">
        <v>164</v>
      </c>
      <c r="D87" s="77">
        <v>254</v>
      </c>
      <c r="E87" s="77">
        <v>112</v>
      </c>
      <c r="F87" s="77">
        <v>254</v>
      </c>
      <c r="G87" s="80">
        <f t="shared" si="7"/>
        <v>142</v>
      </c>
      <c r="H87" s="284">
        <f t="shared" si="5"/>
        <v>226.78571428571428</v>
      </c>
      <c r="I87" s="63"/>
    </row>
    <row r="88" spans="1:9" s="4" customFormat="1" ht="27.75" customHeight="1">
      <c r="A88" s="343" t="s">
        <v>51</v>
      </c>
      <c r="B88" s="96">
        <v>1550</v>
      </c>
      <c r="C88" s="217">
        <f>SUM(C81,C84:C87)</f>
        <v>13075</v>
      </c>
      <c r="D88" s="217">
        <f>SUM(D81,D84:D87)</f>
        <v>18842</v>
      </c>
      <c r="E88" s="217">
        <f>SUM(E81,E84:E87)</f>
        <v>12628</v>
      </c>
      <c r="F88" s="217">
        <f>SUM(F81,F84:F87)</f>
        <v>18842</v>
      </c>
      <c r="G88" s="217">
        <f t="shared" si="7"/>
        <v>6214</v>
      </c>
      <c r="H88" s="284">
        <f t="shared" si="5"/>
        <v>149.20810896420653</v>
      </c>
      <c r="I88" s="64"/>
    </row>
    <row r="89" spans="1:9" ht="6.75" customHeight="1">
      <c r="A89" s="341"/>
      <c r="B89" s="342"/>
      <c r="C89" s="342"/>
      <c r="D89" s="342"/>
      <c r="E89" s="342"/>
      <c r="F89" s="342"/>
      <c r="G89" s="342"/>
      <c r="I89" s="342"/>
    </row>
    <row r="90" spans="1:9" ht="37.5" customHeight="1">
      <c r="A90" s="88" t="s">
        <v>506</v>
      </c>
      <c r="B90" s="387" t="s">
        <v>287</v>
      </c>
      <c r="C90" s="387"/>
      <c r="D90" s="340"/>
      <c r="E90" s="90"/>
      <c r="F90" s="391" t="s">
        <v>501</v>
      </c>
      <c r="G90" s="391"/>
      <c r="H90" s="391"/>
      <c r="I90" s="346"/>
    </row>
    <row r="91" spans="1:9" s="1" customFormat="1" ht="21.75" customHeight="1">
      <c r="A91" s="107" t="s">
        <v>229</v>
      </c>
      <c r="B91" s="406" t="s">
        <v>228</v>
      </c>
      <c r="C91" s="406"/>
      <c r="D91" s="344"/>
      <c r="E91" s="108"/>
      <c r="F91" s="410" t="s">
        <v>87</v>
      </c>
      <c r="G91" s="410"/>
      <c r="H91" s="410"/>
      <c r="I91" s="348"/>
    </row>
    <row r="92" spans="1:9">
      <c r="A92" s="97"/>
      <c r="B92" s="347"/>
      <c r="C92" s="347"/>
      <c r="D92" s="347"/>
      <c r="E92" s="347"/>
      <c r="F92" s="347"/>
      <c r="G92" s="347"/>
      <c r="H92" s="288"/>
      <c r="I92" s="342"/>
    </row>
    <row r="93" spans="1:9">
      <c r="A93" s="341"/>
      <c r="B93" s="342"/>
      <c r="C93" s="342"/>
      <c r="D93" s="342"/>
      <c r="E93" s="342"/>
      <c r="F93" s="342"/>
      <c r="G93" s="342"/>
      <c r="I93" s="342"/>
    </row>
    <row r="94" spans="1:9">
      <c r="A94" s="341"/>
      <c r="B94" s="342"/>
      <c r="C94" s="342"/>
      <c r="D94" s="342"/>
      <c r="E94" s="342"/>
      <c r="F94" s="342"/>
      <c r="G94" s="342"/>
      <c r="I94" s="342"/>
    </row>
    <row r="95" spans="1:9">
      <c r="A95" s="341"/>
      <c r="B95" s="342"/>
      <c r="C95" s="342"/>
      <c r="D95" s="342"/>
      <c r="E95" s="342"/>
      <c r="F95" s="342"/>
      <c r="G95" s="342"/>
      <c r="I95" s="342"/>
    </row>
    <row r="96" spans="1:9">
      <c r="A96" s="341"/>
      <c r="B96" s="342"/>
      <c r="C96" s="342"/>
      <c r="D96" s="342"/>
      <c r="E96" s="342"/>
      <c r="F96" s="342"/>
      <c r="G96" s="342"/>
      <c r="I96" s="342"/>
    </row>
    <row r="97" spans="1:9">
      <c r="A97" s="341"/>
      <c r="B97" s="342"/>
      <c r="C97" s="342"/>
      <c r="D97" s="342"/>
      <c r="E97" s="342"/>
      <c r="F97" s="342"/>
      <c r="G97" s="342"/>
      <c r="I97" s="342"/>
    </row>
    <row r="98" spans="1:9">
      <c r="A98" s="341"/>
      <c r="B98" s="342"/>
      <c r="C98" s="342"/>
      <c r="D98" s="342"/>
      <c r="E98" s="342"/>
      <c r="F98" s="342"/>
      <c r="G98" s="342"/>
      <c r="I98" s="342"/>
    </row>
    <row r="99" spans="1:9">
      <c r="A99" s="341"/>
      <c r="B99" s="342"/>
      <c r="C99" s="342"/>
      <c r="D99" s="342"/>
      <c r="E99" s="342"/>
      <c r="F99" s="342"/>
      <c r="G99" s="342"/>
      <c r="I99" s="342"/>
    </row>
    <row r="100" spans="1:9">
      <c r="A100" s="341"/>
      <c r="B100" s="342"/>
      <c r="C100" s="342"/>
      <c r="D100" s="342"/>
      <c r="E100" s="342"/>
      <c r="F100" s="342"/>
      <c r="G100" s="342"/>
      <c r="I100" s="342"/>
    </row>
    <row r="101" spans="1:9">
      <c r="A101" s="341"/>
      <c r="B101" s="342"/>
      <c r="C101" s="342"/>
      <c r="D101" s="342"/>
      <c r="E101" s="342"/>
      <c r="F101" s="342"/>
      <c r="G101" s="342"/>
      <c r="I101" s="342"/>
    </row>
    <row r="102" spans="1:9">
      <c r="A102" s="341"/>
      <c r="B102" s="342"/>
      <c r="C102" s="342"/>
      <c r="D102" s="342"/>
      <c r="E102" s="342"/>
      <c r="F102" s="342"/>
      <c r="G102" s="342"/>
      <c r="I102" s="342"/>
    </row>
    <row r="103" spans="1:9">
      <c r="A103" s="341"/>
      <c r="B103" s="342"/>
      <c r="C103" s="342"/>
      <c r="D103" s="342"/>
      <c r="E103" s="342"/>
      <c r="F103" s="342"/>
      <c r="G103" s="342"/>
      <c r="I103" s="342"/>
    </row>
    <row r="104" spans="1:9">
      <c r="A104" s="341"/>
      <c r="B104" s="342"/>
      <c r="C104" s="342"/>
      <c r="D104" s="342"/>
      <c r="E104" s="342"/>
      <c r="F104" s="342"/>
      <c r="G104" s="342"/>
      <c r="I104" s="342"/>
    </row>
    <row r="105" spans="1:9">
      <c r="A105" s="341"/>
      <c r="B105" s="342"/>
      <c r="C105" s="342"/>
      <c r="D105" s="342"/>
      <c r="E105" s="342"/>
      <c r="F105" s="342"/>
      <c r="G105" s="342"/>
      <c r="I105" s="342"/>
    </row>
    <row r="106" spans="1:9">
      <c r="A106" s="341"/>
      <c r="B106" s="342"/>
      <c r="C106" s="342"/>
      <c r="D106" s="342"/>
      <c r="E106" s="342"/>
      <c r="F106" s="342"/>
      <c r="G106" s="342"/>
      <c r="I106" s="342"/>
    </row>
    <row r="107" spans="1:9">
      <c r="A107" s="341"/>
      <c r="B107" s="342"/>
      <c r="C107" s="342"/>
      <c r="D107" s="342"/>
      <c r="E107" s="342"/>
      <c r="F107" s="342"/>
      <c r="G107" s="342"/>
      <c r="I107" s="342"/>
    </row>
    <row r="108" spans="1:9">
      <c r="A108" s="341"/>
      <c r="B108" s="342"/>
      <c r="C108" s="342"/>
      <c r="D108" s="342"/>
      <c r="E108" s="342"/>
      <c r="F108" s="342"/>
      <c r="G108" s="342"/>
      <c r="I108" s="342"/>
    </row>
    <row r="109" spans="1:9">
      <c r="A109" s="341"/>
      <c r="B109" s="342"/>
      <c r="C109" s="342"/>
      <c r="D109" s="342"/>
      <c r="E109" s="342"/>
      <c r="F109" s="342"/>
      <c r="G109" s="342"/>
      <c r="I109" s="342"/>
    </row>
    <row r="110" spans="1:9">
      <c r="A110" s="341"/>
      <c r="B110" s="342"/>
      <c r="C110" s="342"/>
      <c r="D110" s="342"/>
      <c r="E110" s="342"/>
      <c r="F110" s="342"/>
      <c r="G110" s="342"/>
      <c r="I110" s="342"/>
    </row>
    <row r="111" spans="1:9">
      <c r="A111" s="341"/>
      <c r="B111" s="342"/>
      <c r="C111" s="342"/>
      <c r="D111" s="342"/>
      <c r="E111" s="342"/>
      <c r="F111" s="342"/>
      <c r="G111" s="342"/>
      <c r="I111" s="342"/>
    </row>
    <row r="112" spans="1:9">
      <c r="A112" s="341"/>
      <c r="B112" s="342"/>
      <c r="C112" s="342"/>
      <c r="D112" s="342"/>
      <c r="E112" s="342"/>
      <c r="F112" s="342"/>
      <c r="G112" s="342"/>
      <c r="I112" s="342"/>
    </row>
    <row r="113" spans="1:9">
      <c r="A113" s="341"/>
      <c r="B113" s="342"/>
      <c r="C113" s="342"/>
      <c r="D113" s="342"/>
      <c r="E113" s="342"/>
      <c r="F113" s="342"/>
      <c r="G113" s="342"/>
      <c r="I113" s="342"/>
    </row>
    <row r="114" spans="1:9">
      <c r="A114" s="341"/>
      <c r="B114" s="342"/>
      <c r="C114" s="342"/>
      <c r="D114" s="342"/>
      <c r="E114" s="342"/>
      <c r="F114" s="342"/>
      <c r="G114" s="342"/>
      <c r="I114" s="342"/>
    </row>
    <row r="115" spans="1:9">
      <c r="A115" s="341"/>
      <c r="B115" s="342"/>
      <c r="C115" s="342"/>
      <c r="D115" s="342"/>
      <c r="E115" s="342"/>
      <c r="F115" s="342"/>
      <c r="G115" s="342"/>
      <c r="I115" s="342"/>
    </row>
    <row r="116" spans="1:9">
      <c r="A116" s="341"/>
      <c r="B116" s="342"/>
      <c r="C116" s="342"/>
      <c r="D116" s="342"/>
      <c r="E116" s="342"/>
      <c r="F116" s="342"/>
      <c r="G116" s="342"/>
      <c r="I116" s="342"/>
    </row>
    <row r="117" spans="1:9">
      <c r="A117" s="341"/>
      <c r="B117" s="342"/>
      <c r="C117" s="342"/>
      <c r="D117" s="342"/>
      <c r="E117" s="342"/>
      <c r="F117" s="342"/>
      <c r="G117" s="342"/>
      <c r="I117" s="342"/>
    </row>
    <row r="118" spans="1:9">
      <c r="A118" s="341"/>
      <c r="B118" s="342"/>
      <c r="C118" s="342"/>
      <c r="D118" s="342"/>
      <c r="E118" s="342"/>
      <c r="F118" s="342"/>
      <c r="G118" s="342"/>
      <c r="I118" s="342"/>
    </row>
    <row r="119" spans="1:9">
      <c r="A119" s="341"/>
      <c r="B119" s="342"/>
      <c r="C119" s="342"/>
      <c r="D119" s="342"/>
      <c r="E119" s="342"/>
      <c r="F119" s="342"/>
      <c r="G119" s="342"/>
      <c r="I119" s="342"/>
    </row>
    <row r="120" spans="1:9">
      <c r="A120" s="341"/>
      <c r="B120" s="342"/>
      <c r="C120" s="342"/>
      <c r="D120" s="342"/>
      <c r="E120" s="342"/>
      <c r="F120" s="342"/>
      <c r="G120" s="342"/>
      <c r="I120" s="342"/>
    </row>
    <row r="121" spans="1:9">
      <c r="A121" s="341"/>
      <c r="B121" s="342"/>
      <c r="C121" s="342"/>
      <c r="D121" s="342"/>
      <c r="E121" s="342"/>
      <c r="F121" s="342"/>
      <c r="G121" s="342"/>
      <c r="I121" s="342"/>
    </row>
    <row r="122" spans="1:9">
      <c r="A122" s="341"/>
      <c r="B122" s="342"/>
      <c r="C122" s="342"/>
      <c r="D122" s="342"/>
      <c r="E122" s="342"/>
      <c r="F122" s="342"/>
      <c r="G122" s="342"/>
      <c r="I122" s="342"/>
    </row>
    <row r="123" spans="1:9">
      <c r="A123" s="341"/>
      <c r="B123" s="342"/>
      <c r="C123" s="342"/>
      <c r="D123" s="342"/>
      <c r="E123" s="342"/>
      <c r="F123" s="342"/>
      <c r="G123" s="342"/>
      <c r="I123" s="342"/>
    </row>
    <row r="124" spans="1:9">
      <c r="A124" s="341"/>
      <c r="B124" s="342"/>
      <c r="C124" s="342"/>
      <c r="D124" s="342"/>
      <c r="E124" s="342"/>
      <c r="F124" s="342"/>
      <c r="G124" s="342"/>
      <c r="I124" s="342"/>
    </row>
    <row r="125" spans="1:9">
      <c r="A125" s="341"/>
      <c r="B125" s="342"/>
      <c r="C125" s="342"/>
      <c r="D125" s="342"/>
      <c r="E125" s="342"/>
      <c r="F125" s="342"/>
      <c r="G125" s="342"/>
      <c r="I125" s="342"/>
    </row>
    <row r="126" spans="1:9">
      <c r="A126" s="341"/>
      <c r="B126" s="342"/>
      <c r="C126" s="342"/>
      <c r="D126" s="342"/>
      <c r="E126" s="342"/>
      <c r="F126" s="342"/>
      <c r="G126" s="342"/>
      <c r="I126" s="342"/>
    </row>
    <row r="127" spans="1:9">
      <c r="A127" s="341"/>
      <c r="B127" s="342"/>
      <c r="C127" s="342"/>
      <c r="D127" s="342"/>
      <c r="E127" s="342"/>
      <c r="F127" s="342"/>
      <c r="G127" s="342"/>
      <c r="I127" s="342"/>
    </row>
    <row r="128" spans="1:9">
      <c r="A128" s="341"/>
      <c r="B128" s="342"/>
      <c r="C128" s="342"/>
      <c r="D128" s="342"/>
      <c r="E128" s="342"/>
      <c r="F128" s="342"/>
      <c r="G128" s="342"/>
      <c r="I128" s="342"/>
    </row>
    <row r="129" spans="1:9">
      <c r="A129" s="341"/>
      <c r="B129" s="342"/>
      <c r="C129" s="342"/>
      <c r="D129" s="342"/>
      <c r="E129" s="342"/>
      <c r="F129" s="342"/>
      <c r="G129" s="342"/>
      <c r="I129" s="342"/>
    </row>
    <row r="130" spans="1:9">
      <c r="A130" s="341"/>
      <c r="B130" s="342"/>
      <c r="C130" s="342"/>
      <c r="D130" s="342"/>
      <c r="E130" s="342"/>
      <c r="F130" s="342"/>
      <c r="G130" s="342"/>
      <c r="I130" s="342"/>
    </row>
    <row r="131" spans="1:9">
      <c r="A131" s="341"/>
      <c r="B131" s="342"/>
      <c r="C131" s="342"/>
      <c r="D131" s="342"/>
      <c r="E131" s="342"/>
      <c r="F131" s="342"/>
      <c r="G131" s="342"/>
      <c r="I131" s="342"/>
    </row>
    <row r="132" spans="1:9">
      <c r="A132" s="341"/>
      <c r="B132" s="342"/>
      <c r="C132" s="342"/>
      <c r="D132" s="342"/>
      <c r="E132" s="342"/>
      <c r="F132" s="342"/>
      <c r="G132" s="342"/>
      <c r="I132" s="342"/>
    </row>
    <row r="133" spans="1:9">
      <c r="A133" s="341"/>
      <c r="B133" s="342"/>
      <c r="C133" s="342"/>
      <c r="D133" s="342"/>
      <c r="E133" s="342"/>
      <c r="F133" s="342"/>
      <c r="G133" s="342"/>
      <c r="I133" s="342"/>
    </row>
    <row r="134" spans="1:9">
      <c r="A134" s="341"/>
      <c r="B134" s="342"/>
      <c r="C134" s="342"/>
      <c r="D134" s="342"/>
      <c r="E134" s="342"/>
      <c r="F134" s="342"/>
      <c r="G134" s="342"/>
      <c r="I134" s="342"/>
    </row>
    <row r="135" spans="1:9">
      <c r="A135" s="341"/>
      <c r="B135" s="342"/>
      <c r="C135" s="342"/>
      <c r="D135" s="342"/>
      <c r="E135" s="342"/>
      <c r="F135" s="342"/>
      <c r="G135" s="342"/>
      <c r="I135" s="342"/>
    </row>
    <row r="136" spans="1:9">
      <c r="A136" s="341"/>
      <c r="B136" s="342"/>
      <c r="C136" s="342"/>
      <c r="D136" s="342"/>
      <c r="E136" s="342"/>
      <c r="F136" s="342"/>
      <c r="G136" s="342"/>
      <c r="I136" s="342"/>
    </row>
    <row r="137" spans="1:9">
      <c r="A137" s="341"/>
      <c r="B137" s="342"/>
      <c r="C137" s="342"/>
      <c r="D137" s="342"/>
      <c r="E137" s="342"/>
      <c r="F137" s="342"/>
      <c r="G137" s="342"/>
      <c r="I137" s="342"/>
    </row>
    <row r="138" spans="1:9">
      <c r="A138" s="341"/>
      <c r="B138" s="342"/>
      <c r="C138" s="342"/>
      <c r="D138" s="342"/>
      <c r="E138" s="342"/>
      <c r="F138" s="342"/>
      <c r="G138" s="342"/>
      <c r="I138" s="342"/>
    </row>
    <row r="139" spans="1:9">
      <c r="A139" s="341"/>
      <c r="B139" s="342"/>
      <c r="C139" s="342"/>
      <c r="D139" s="342"/>
      <c r="E139" s="342"/>
      <c r="F139" s="342"/>
      <c r="G139" s="342"/>
      <c r="I139" s="342"/>
    </row>
    <row r="140" spans="1:9">
      <c r="A140" s="341"/>
      <c r="B140" s="342"/>
      <c r="C140" s="342"/>
      <c r="D140" s="342"/>
      <c r="E140" s="342"/>
      <c r="F140" s="342"/>
      <c r="G140" s="342"/>
      <c r="I140" s="342"/>
    </row>
    <row r="141" spans="1:9">
      <c r="A141" s="341"/>
      <c r="B141" s="342"/>
      <c r="C141" s="342"/>
      <c r="D141" s="342"/>
      <c r="E141" s="342"/>
      <c r="F141" s="342"/>
      <c r="G141" s="342"/>
      <c r="I141" s="342"/>
    </row>
    <row r="142" spans="1:9">
      <c r="A142" s="341"/>
      <c r="B142" s="342"/>
      <c r="C142" s="342"/>
      <c r="D142" s="342"/>
      <c r="E142" s="342"/>
      <c r="F142" s="342"/>
      <c r="G142" s="342"/>
      <c r="I142" s="342"/>
    </row>
    <row r="143" spans="1:9">
      <c r="A143" s="341"/>
      <c r="B143" s="342"/>
      <c r="C143" s="342"/>
      <c r="D143" s="342"/>
      <c r="E143" s="342"/>
      <c r="F143" s="342"/>
      <c r="G143" s="342"/>
      <c r="I143" s="342"/>
    </row>
    <row r="144" spans="1:9">
      <c r="A144" s="341"/>
      <c r="B144" s="342"/>
      <c r="C144" s="342"/>
      <c r="D144" s="342"/>
      <c r="E144" s="342"/>
      <c r="F144" s="342"/>
      <c r="G144" s="342"/>
      <c r="I144" s="342"/>
    </row>
    <row r="145" spans="1:9">
      <c r="A145" s="341"/>
      <c r="B145" s="342"/>
      <c r="C145" s="342"/>
      <c r="D145" s="342"/>
      <c r="E145" s="342"/>
      <c r="F145" s="342"/>
      <c r="G145" s="342"/>
      <c r="I145" s="342"/>
    </row>
    <row r="146" spans="1:9">
      <c r="A146" s="341"/>
      <c r="B146" s="342"/>
      <c r="C146" s="342"/>
      <c r="D146" s="342"/>
      <c r="E146" s="342"/>
      <c r="F146" s="342"/>
      <c r="G146" s="342"/>
      <c r="I146" s="342"/>
    </row>
    <row r="147" spans="1:9">
      <c r="A147" s="341"/>
      <c r="B147" s="342"/>
      <c r="C147" s="342"/>
      <c r="D147" s="342"/>
      <c r="E147" s="342"/>
      <c r="F147" s="342"/>
      <c r="G147" s="342"/>
      <c r="I147" s="342"/>
    </row>
    <row r="148" spans="1:9">
      <c r="A148" s="341"/>
      <c r="B148" s="342"/>
      <c r="C148" s="342"/>
      <c r="D148" s="342"/>
      <c r="E148" s="342"/>
      <c r="F148" s="342"/>
      <c r="G148" s="342"/>
      <c r="I148" s="342"/>
    </row>
    <row r="149" spans="1:9">
      <c r="A149" s="341"/>
      <c r="B149" s="342"/>
      <c r="C149" s="342"/>
      <c r="D149" s="342"/>
      <c r="E149" s="342"/>
      <c r="F149" s="342"/>
      <c r="G149" s="342"/>
      <c r="I149" s="342"/>
    </row>
    <row r="150" spans="1:9">
      <c r="A150" s="38"/>
      <c r="B150" s="342"/>
      <c r="C150" s="342"/>
      <c r="D150" s="342"/>
      <c r="E150" s="342"/>
      <c r="F150" s="342"/>
      <c r="G150" s="342"/>
      <c r="I150" s="342"/>
    </row>
    <row r="151" spans="1:9">
      <c r="A151" s="38"/>
      <c r="B151" s="342"/>
      <c r="C151" s="342"/>
      <c r="D151" s="342"/>
      <c r="E151" s="342"/>
      <c r="F151" s="342"/>
      <c r="G151" s="342"/>
      <c r="I151" s="342"/>
    </row>
    <row r="152" spans="1:9">
      <c r="A152" s="38"/>
      <c r="B152" s="342"/>
      <c r="C152" s="342"/>
      <c r="D152" s="342"/>
      <c r="E152" s="342"/>
      <c r="F152" s="342"/>
      <c r="G152" s="342"/>
      <c r="I152" s="342"/>
    </row>
    <row r="153" spans="1:9">
      <c r="A153" s="38"/>
      <c r="B153" s="342"/>
      <c r="C153" s="342"/>
      <c r="D153" s="342"/>
      <c r="E153" s="342"/>
      <c r="F153" s="342"/>
      <c r="G153" s="342"/>
      <c r="I153" s="342"/>
    </row>
    <row r="154" spans="1:9">
      <c r="A154" s="38"/>
      <c r="B154" s="342"/>
      <c r="C154" s="342"/>
      <c r="D154" s="342"/>
      <c r="E154" s="342"/>
      <c r="F154" s="342"/>
      <c r="G154" s="342"/>
      <c r="I154" s="342"/>
    </row>
    <row r="155" spans="1:9">
      <c r="A155" s="38"/>
      <c r="B155" s="342"/>
      <c r="C155" s="342"/>
      <c r="D155" s="342"/>
      <c r="E155" s="342"/>
      <c r="F155" s="342"/>
      <c r="G155" s="342"/>
      <c r="I155" s="342"/>
    </row>
    <row r="156" spans="1:9">
      <c r="A156" s="38"/>
      <c r="B156" s="342"/>
      <c r="C156" s="342"/>
      <c r="D156" s="342"/>
      <c r="E156" s="342"/>
      <c r="F156" s="342"/>
      <c r="G156" s="342"/>
      <c r="I156" s="342"/>
    </row>
    <row r="157" spans="1:9">
      <c r="A157" s="38"/>
      <c r="B157" s="342"/>
      <c r="C157" s="342"/>
      <c r="D157" s="342"/>
      <c r="E157" s="342"/>
      <c r="F157" s="342"/>
      <c r="G157" s="342"/>
      <c r="I157" s="342"/>
    </row>
    <row r="158" spans="1:9">
      <c r="A158" s="38"/>
      <c r="B158" s="342"/>
      <c r="C158" s="342"/>
      <c r="D158" s="342"/>
      <c r="E158" s="342"/>
      <c r="F158" s="342"/>
      <c r="G158" s="342"/>
      <c r="I158" s="342"/>
    </row>
    <row r="159" spans="1:9">
      <c r="A159" s="38"/>
      <c r="B159" s="342"/>
      <c r="C159" s="342"/>
      <c r="D159" s="342"/>
      <c r="E159" s="342"/>
      <c r="F159" s="342"/>
      <c r="G159" s="342"/>
      <c r="I159" s="342"/>
    </row>
    <row r="160" spans="1:9">
      <c r="A160" s="38"/>
      <c r="B160" s="342"/>
      <c r="C160" s="342"/>
      <c r="D160" s="342"/>
      <c r="E160" s="342"/>
      <c r="F160" s="342"/>
      <c r="G160" s="342"/>
      <c r="I160" s="342"/>
    </row>
    <row r="161" spans="1:9">
      <c r="A161" s="38"/>
      <c r="B161" s="342"/>
      <c r="C161" s="342"/>
      <c r="D161" s="342"/>
      <c r="E161" s="342"/>
      <c r="F161" s="342"/>
      <c r="G161" s="342"/>
      <c r="I161" s="342"/>
    </row>
    <row r="162" spans="1:9">
      <c r="A162" s="38"/>
      <c r="B162" s="342"/>
      <c r="C162" s="342"/>
      <c r="D162" s="342"/>
      <c r="E162" s="342"/>
      <c r="F162" s="342"/>
      <c r="G162" s="342"/>
      <c r="I162" s="342"/>
    </row>
    <row r="163" spans="1:9">
      <c r="A163" s="38"/>
      <c r="B163" s="342"/>
      <c r="C163" s="342"/>
      <c r="D163" s="342"/>
      <c r="E163" s="342"/>
      <c r="F163" s="342"/>
      <c r="G163" s="342"/>
      <c r="I163" s="342"/>
    </row>
    <row r="164" spans="1:9">
      <c r="A164" s="38"/>
      <c r="B164" s="342"/>
      <c r="C164" s="342"/>
      <c r="D164" s="342"/>
      <c r="E164" s="342"/>
      <c r="F164" s="342"/>
      <c r="G164" s="342"/>
      <c r="I164" s="342"/>
    </row>
    <row r="165" spans="1:9">
      <c r="A165" s="38"/>
      <c r="B165" s="342"/>
      <c r="C165" s="342"/>
      <c r="D165" s="342"/>
      <c r="E165" s="342"/>
      <c r="F165" s="342"/>
      <c r="G165" s="342"/>
      <c r="I165" s="342"/>
    </row>
    <row r="166" spans="1:9">
      <c r="A166" s="38"/>
      <c r="B166" s="342"/>
      <c r="C166" s="342"/>
      <c r="D166" s="342"/>
      <c r="E166" s="342"/>
      <c r="F166" s="342"/>
      <c r="G166" s="342"/>
      <c r="I166" s="342"/>
    </row>
    <row r="167" spans="1:9">
      <c r="A167" s="38"/>
      <c r="B167" s="342"/>
      <c r="C167" s="342"/>
      <c r="D167" s="342"/>
      <c r="E167" s="342"/>
      <c r="F167" s="342"/>
      <c r="G167" s="342"/>
      <c r="I167" s="342"/>
    </row>
    <row r="168" spans="1:9">
      <c r="A168" s="38"/>
      <c r="B168" s="342"/>
      <c r="C168" s="342"/>
      <c r="D168" s="342"/>
      <c r="E168" s="342"/>
      <c r="F168" s="342"/>
      <c r="G168" s="342"/>
      <c r="I168" s="342"/>
    </row>
    <row r="169" spans="1:9">
      <c r="A169" s="38"/>
      <c r="B169" s="342"/>
      <c r="C169" s="342"/>
      <c r="D169" s="342"/>
      <c r="E169" s="342"/>
      <c r="F169" s="342"/>
      <c r="G169" s="342"/>
      <c r="I169" s="342"/>
    </row>
    <row r="170" spans="1:9">
      <c r="A170" s="38"/>
      <c r="B170" s="342"/>
      <c r="C170" s="342"/>
      <c r="D170" s="342"/>
      <c r="E170" s="342"/>
      <c r="F170" s="342"/>
      <c r="G170" s="342"/>
      <c r="I170" s="342"/>
    </row>
    <row r="171" spans="1:9">
      <c r="A171" s="38"/>
      <c r="B171" s="342"/>
      <c r="C171" s="342"/>
      <c r="D171" s="342"/>
      <c r="E171" s="342"/>
      <c r="F171" s="342"/>
      <c r="G171" s="342"/>
      <c r="I171" s="342"/>
    </row>
    <row r="172" spans="1:9">
      <c r="A172" s="38"/>
      <c r="B172" s="342"/>
      <c r="C172" s="342"/>
      <c r="D172" s="342"/>
      <c r="E172" s="342"/>
      <c r="F172" s="342"/>
      <c r="G172" s="342"/>
      <c r="I172" s="342"/>
    </row>
    <row r="173" spans="1:9">
      <c r="A173" s="38"/>
      <c r="B173" s="342"/>
      <c r="C173" s="342"/>
      <c r="D173" s="342"/>
      <c r="E173" s="342"/>
      <c r="F173" s="342"/>
      <c r="G173" s="342"/>
      <c r="I173" s="342"/>
    </row>
    <row r="174" spans="1:9">
      <c r="A174" s="38"/>
      <c r="B174" s="342"/>
      <c r="C174" s="342"/>
      <c r="D174" s="342"/>
      <c r="E174" s="342"/>
      <c r="F174" s="342"/>
      <c r="G174" s="342"/>
      <c r="I174" s="342"/>
    </row>
    <row r="175" spans="1:9">
      <c r="A175" s="38"/>
      <c r="B175" s="342"/>
      <c r="C175" s="342"/>
      <c r="D175" s="342"/>
      <c r="E175" s="342"/>
      <c r="F175" s="342"/>
      <c r="G175" s="342"/>
      <c r="I175" s="342"/>
    </row>
    <row r="176" spans="1:9">
      <c r="A176" s="38"/>
      <c r="B176" s="342"/>
      <c r="C176" s="342"/>
      <c r="D176" s="342"/>
      <c r="E176" s="342"/>
      <c r="F176" s="342"/>
      <c r="G176" s="342"/>
      <c r="I176" s="342"/>
    </row>
    <row r="177" spans="1:9">
      <c r="A177" s="38"/>
      <c r="B177" s="342"/>
      <c r="C177" s="342"/>
      <c r="D177" s="342"/>
      <c r="E177" s="342"/>
      <c r="F177" s="342"/>
      <c r="G177" s="342"/>
      <c r="I177" s="342"/>
    </row>
    <row r="178" spans="1:9">
      <c r="A178" s="38"/>
      <c r="B178" s="342"/>
      <c r="C178" s="342"/>
      <c r="D178" s="342"/>
      <c r="E178" s="342"/>
      <c r="F178" s="342"/>
      <c r="G178" s="342"/>
      <c r="I178" s="342"/>
    </row>
    <row r="179" spans="1:9">
      <c r="A179" s="38"/>
      <c r="B179" s="342"/>
      <c r="C179" s="342"/>
      <c r="D179" s="342"/>
      <c r="E179" s="342"/>
      <c r="F179" s="342"/>
      <c r="G179" s="342"/>
      <c r="I179" s="342"/>
    </row>
    <row r="180" spans="1:9">
      <c r="A180" s="38"/>
      <c r="B180" s="342"/>
      <c r="C180" s="342"/>
      <c r="D180" s="342"/>
      <c r="E180" s="342"/>
      <c r="F180" s="342"/>
      <c r="G180" s="342"/>
      <c r="I180" s="342"/>
    </row>
    <row r="181" spans="1:9">
      <c r="A181" s="38"/>
      <c r="B181" s="342"/>
      <c r="C181" s="342"/>
      <c r="D181" s="342"/>
      <c r="E181" s="342"/>
      <c r="F181" s="342"/>
      <c r="G181" s="342"/>
      <c r="I181" s="342"/>
    </row>
    <row r="182" spans="1:9">
      <c r="A182" s="38"/>
      <c r="B182" s="342"/>
      <c r="C182" s="342"/>
      <c r="D182" s="342"/>
      <c r="E182" s="342"/>
      <c r="F182" s="342"/>
      <c r="G182" s="342"/>
      <c r="I182" s="342"/>
    </row>
    <row r="183" spans="1:9">
      <c r="A183" s="38"/>
      <c r="B183" s="342"/>
      <c r="C183" s="342"/>
      <c r="D183" s="342"/>
      <c r="E183" s="342"/>
      <c r="F183" s="342"/>
      <c r="G183" s="342"/>
      <c r="I183" s="342"/>
    </row>
    <row r="184" spans="1:9">
      <c r="A184" s="38"/>
      <c r="B184" s="342"/>
      <c r="C184" s="342"/>
      <c r="D184" s="342"/>
      <c r="E184" s="342"/>
      <c r="F184" s="342"/>
      <c r="G184" s="342"/>
      <c r="I184" s="342"/>
    </row>
    <row r="185" spans="1:9">
      <c r="A185" s="38"/>
      <c r="B185" s="342"/>
      <c r="C185" s="342"/>
      <c r="D185" s="342"/>
      <c r="E185" s="342"/>
      <c r="F185" s="342"/>
      <c r="G185" s="342"/>
      <c r="I185" s="342"/>
    </row>
    <row r="186" spans="1:9">
      <c r="A186" s="38"/>
      <c r="B186" s="342"/>
      <c r="C186" s="342"/>
      <c r="D186" s="342"/>
      <c r="E186" s="342"/>
      <c r="F186" s="342"/>
      <c r="G186" s="342"/>
      <c r="I186" s="342"/>
    </row>
    <row r="187" spans="1:9">
      <c r="A187" s="38"/>
      <c r="B187" s="342"/>
      <c r="C187" s="342"/>
      <c r="D187" s="342"/>
      <c r="E187" s="342"/>
      <c r="F187" s="342"/>
      <c r="G187" s="342"/>
      <c r="I187" s="342"/>
    </row>
    <row r="188" spans="1:9">
      <c r="A188" s="38"/>
      <c r="B188" s="342"/>
      <c r="C188" s="342"/>
      <c r="D188" s="342"/>
      <c r="E188" s="342"/>
      <c r="F188" s="342"/>
      <c r="G188" s="342"/>
      <c r="I188" s="342"/>
    </row>
    <row r="189" spans="1:9">
      <c r="A189" s="38"/>
      <c r="B189" s="342"/>
      <c r="C189" s="342"/>
      <c r="D189" s="342"/>
      <c r="E189" s="342"/>
      <c r="F189" s="342"/>
      <c r="G189" s="342"/>
      <c r="I189" s="342"/>
    </row>
    <row r="190" spans="1:9">
      <c r="A190" s="38"/>
      <c r="B190" s="342"/>
      <c r="C190" s="342"/>
      <c r="D190" s="342"/>
      <c r="E190" s="342"/>
      <c r="F190" s="342"/>
      <c r="G190" s="342"/>
      <c r="I190" s="342"/>
    </row>
    <row r="191" spans="1:9">
      <c r="A191" s="38"/>
      <c r="B191" s="342"/>
      <c r="C191" s="342"/>
      <c r="D191" s="342"/>
      <c r="E191" s="342"/>
      <c r="F191" s="342"/>
      <c r="G191" s="342"/>
      <c r="I191" s="342"/>
    </row>
    <row r="192" spans="1:9">
      <c r="A192" s="38"/>
      <c r="B192" s="342"/>
      <c r="C192" s="342"/>
      <c r="D192" s="342"/>
      <c r="E192" s="342"/>
      <c r="F192" s="342"/>
      <c r="G192" s="342"/>
      <c r="I192" s="342"/>
    </row>
    <row r="193" spans="1:9">
      <c r="A193" s="38"/>
      <c r="B193" s="342"/>
      <c r="C193" s="342"/>
      <c r="D193" s="342"/>
      <c r="E193" s="342"/>
      <c r="F193" s="342"/>
      <c r="G193" s="342"/>
      <c r="I193" s="342"/>
    </row>
    <row r="194" spans="1:9">
      <c r="A194" s="38"/>
      <c r="B194" s="342"/>
      <c r="C194" s="342"/>
      <c r="D194" s="342"/>
      <c r="E194" s="342"/>
      <c r="F194" s="342"/>
      <c r="G194" s="342"/>
      <c r="I194" s="342"/>
    </row>
    <row r="195" spans="1:9">
      <c r="A195" s="38"/>
      <c r="B195" s="342"/>
      <c r="C195" s="342"/>
      <c r="D195" s="342"/>
      <c r="E195" s="342"/>
      <c r="F195" s="342"/>
      <c r="G195" s="342"/>
      <c r="I195" s="342"/>
    </row>
    <row r="196" spans="1:9">
      <c r="A196" s="38"/>
      <c r="B196" s="342"/>
      <c r="C196" s="342"/>
      <c r="D196" s="342"/>
      <c r="E196" s="342"/>
      <c r="F196" s="342"/>
      <c r="G196" s="342"/>
      <c r="I196" s="342"/>
    </row>
    <row r="197" spans="1:9">
      <c r="A197" s="38"/>
      <c r="B197" s="342"/>
      <c r="C197" s="342"/>
      <c r="D197" s="342"/>
      <c r="E197" s="342"/>
      <c r="F197" s="342"/>
      <c r="G197" s="342"/>
      <c r="I197" s="342"/>
    </row>
    <row r="198" spans="1:9">
      <c r="A198" s="38"/>
      <c r="B198" s="342"/>
      <c r="C198" s="342"/>
      <c r="D198" s="342"/>
      <c r="E198" s="342"/>
      <c r="F198" s="342"/>
      <c r="G198" s="342"/>
      <c r="I198" s="342"/>
    </row>
    <row r="199" spans="1:9">
      <c r="A199" s="38"/>
      <c r="B199" s="342"/>
      <c r="C199" s="342"/>
      <c r="D199" s="342"/>
      <c r="E199" s="342"/>
      <c r="F199" s="342"/>
      <c r="G199" s="342"/>
      <c r="I199" s="342"/>
    </row>
    <row r="200" spans="1:9">
      <c r="A200" s="38"/>
      <c r="B200" s="342"/>
      <c r="C200" s="342"/>
      <c r="D200" s="342"/>
      <c r="E200" s="342"/>
      <c r="F200" s="342"/>
      <c r="G200" s="342"/>
      <c r="I200" s="342"/>
    </row>
    <row r="201" spans="1:9">
      <c r="A201" s="38"/>
      <c r="B201" s="342"/>
      <c r="C201" s="342"/>
      <c r="D201" s="342"/>
      <c r="E201" s="342"/>
      <c r="F201" s="342"/>
      <c r="G201" s="342"/>
      <c r="I201" s="342"/>
    </row>
    <row r="202" spans="1:9">
      <c r="A202" s="38"/>
      <c r="B202" s="342"/>
      <c r="C202" s="342"/>
      <c r="D202" s="342"/>
      <c r="E202" s="342"/>
      <c r="F202" s="342"/>
      <c r="G202" s="342"/>
      <c r="I202" s="342"/>
    </row>
    <row r="203" spans="1:9">
      <c r="A203" s="38"/>
      <c r="B203" s="342"/>
      <c r="C203" s="342"/>
      <c r="D203" s="342"/>
      <c r="E203" s="342"/>
      <c r="F203" s="342"/>
      <c r="G203" s="342"/>
      <c r="I203" s="342"/>
    </row>
    <row r="204" spans="1:9">
      <c r="A204" s="38"/>
      <c r="B204" s="342"/>
      <c r="C204" s="342"/>
      <c r="D204" s="342"/>
      <c r="E204" s="342"/>
      <c r="F204" s="342"/>
      <c r="G204" s="342"/>
      <c r="I204" s="342"/>
    </row>
    <row r="205" spans="1:9">
      <c r="A205" s="38"/>
      <c r="B205" s="342"/>
      <c r="C205" s="342"/>
      <c r="D205" s="342"/>
      <c r="E205" s="342"/>
      <c r="F205" s="342"/>
      <c r="G205" s="342"/>
      <c r="I205" s="342"/>
    </row>
    <row r="206" spans="1:9">
      <c r="A206" s="38"/>
      <c r="B206" s="342"/>
      <c r="C206" s="342"/>
      <c r="D206" s="342"/>
      <c r="E206" s="342"/>
      <c r="F206" s="342"/>
      <c r="G206" s="342"/>
      <c r="I206" s="342"/>
    </row>
    <row r="207" spans="1:9">
      <c r="A207" s="38"/>
      <c r="B207" s="342"/>
      <c r="C207" s="342"/>
      <c r="D207" s="342"/>
      <c r="E207" s="342"/>
      <c r="F207" s="342"/>
      <c r="G207" s="342"/>
      <c r="I207" s="342"/>
    </row>
    <row r="208" spans="1:9">
      <c r="A208" s="38"/>
      <c r="B208" s="342"/>
      <c r="C208" s="342"/>
      <c r="D208" s="342"/>
      <c r="E208" s="342"/>
      <c r="F208" s="342"/>
      <c r="G208" s="342"/>
      <c r="I208" s="342"/>
    </row>
    <row r="209" spans="1:9">
      <c r="A209" s="38"/>
      <c r="B209" s="342"/>
      <c r="C209" s="342"/>
      <c r="D209" s="342"/>
      <c r="E209" s="342"/>
      <c r="F209" s="342"/>
      <c r="G209" s="342"/>
      <c r="I209" s="342"/>
    </row>
    <row r="210" spans="1:9">
      <c r="A210" s="38"/>
      <c r="B210" s="342"/>
      <c r="C210" s="342"/>
      <c r="D210" s="342"/>
      <c r="E210" s="342"/>
      <c r="F210" s="342"/>
      <c r="G210" s="342"/>
      <c r="I210" s="342"/>
    </row>
    <row r="211" spans="1:9">
      <c r="A211" s="38"/>
      <c r="B211" s="342"/>
      <c r="C211" s="342"/>
      <c r="D211" s="342"/>
      <c r="E211" s="342"/>
      <c r="F211" s="342"/>
      <c r="G211" s="342"/>
      <c r="I211" s="342"/>
    </row>
    <row r="212" spans="1:9">
      <c r="A212" s="38"/>
      <c r="B212" s="342"/>
      <c r="C212" s="342"/>
      <c r="D212" s="342"/>
      <c r="E212" s="342"/>
      <c r="F212" s="342"/>
      <c r="G212" s="342"/>
      <c r="I212" s="342"/>
    </row>
    <row r="213" spans="1:9">
      <c r="A213" s="38"/>
      <c r="B213" s="342"/>
      <c r="C213" s="342"/>
      <c r="D213" s="342"/>
      <c r="E213" s="342"/>
      <c r="F213" s="342"/>
      <c r="G213" s="342"/>
      <c r="I213" s="342"/>
    </row>
    <row r="214" spans="1:9">
      <c r="A214" s="38"/>
      <c r="B214" s="342"/>
      <c r="C214" s="342"/>
      <c r="D214" s="342"/>
      <c r="E214" s="342"/>
      <c r="F214" s="342"/>
      <c r="G214" s="342"/>
      <c r="I214" s="342"/>
    </row>
    <row r="215" spans="1:9">
      <c r="A215" s="38"/>
      <c r="B215" s="342"/>
      <c r="C215" s="342"/>
      <c r="D215" s="342"/>
      <c r="E215" s="342"/>
      <c r="F215" s="342"/>
      <c r="G215" s="342"/>
      <c r="I215" s="342"/>
    </row>
    <row r="216" spans="1:9">
      <c r="A216" s="38"/>
      <c r="B216" s="342"/>
      <c r="C216" s="342"/>
      <c r="D216" s="342"/>
      <c r="E216" s="342"/>
      <c r="F216" s="342"/>
      <c r="G216" s="342"/>
      <c r="I216" s="342"/>
    </row>
    <row r="217" spans="1:9">
      <c r="A217" s="38"/>
      <c r="B217" s="342"/>
      <c r="C217" s="342"/>
      <c r="D217" s="342"/>
      <c r="E217" s="342"/>
      <c r="F217" s="342"/>
      <c r="G217" s="342"/>
      <c r="I217" s="342"/>
    </row>
    <row r="218" spans="1:9">
      <c r="A218" s="38"/>
      <c r="B218" s="342"/>
      <c r="C218" s="342"/>
      <c r="D218" s="342"/>
      <c r="E218" s="342"/>
      <c r="F218" s="342"/>
      <c r="G218" s="342"/>
      <c r="I218" s="342"/>
    </row>
    <row r="219" spans="1:9">
      <c r="A219" s="38"/>
      <c r="B219" s="342"/>
      <c r="C219" s="342"/>
      <c r="D219" s="342"/>
      <c r="E219" s="342"/>
      <c r="F219" s="342"/>
      <c r="G219" s="342"/>
      <c r="I219" s="342"/>
    </row>
    <row r="220" spans="1:9">
      <c r="A220" s="38"/>
      <c r="B220" s="342"/>
      <c r="C220" s="342"/>
      <c r="D220" s="342"/>
      <c r="E220" s="342"/>
      <c r="F220" s="342"/>
      <c r="G220" s="342"/>
      <c r="I220" s="342"/>
    </row>
    <row r="221" spans="1:9">
      <c r="A221" s="38"/>
      <c r="B221" s="342"/>
      <c r="C221" s="342"/>
      <c r="D221" s="342"/>
      <c r="E221" s="342"/>
      <c r="F221" s="342"/>
      <c r="G221" s="342"/>
      <c r="I221" s="342"/>
    </row>
    <row r="222" spans="1:9">
      <c r="A222" s="38"/>
      <c r="B222" s="342"/>
      <c r="C222" s="342"/>
      <c r="D222" s="342"/>
      <c r="E222" s="342"/>
      <c r="F222" s="342"/>
      <c r="G222" s="342"/>
      <c r="I222" s="342"/>
    </row>
    <row r="223" spans="1:9">
      <c r="A223" s="38"/>
      <c r="B223" s="342"/>
      <c r="C223" s="342"/>
      <c r="D223" s="342"/>
      <c r="E223" s="342"/>
      <c r="F223" s="342"/>
      <c r="G223" s="342"/>
      <c r="I223" s="342"/>
    </row>
    <row r="224" spans="1:9">
      <c r="A224" s="38"/>
      <c r="B224" s="342"/>
      <c r="C224" s="342"/>
      <c r="D224" s="342"/>
      <c r="E224" s="342"/>
      <c r="F224" s="342"/>
      <c r="G224" s="342"/>
      <c r="I224" s="342"/>
    </row>
    <row r="225" spans="1:9">
      <c r="A225" s="38"/>
      <c r="B225" s="342"/>
      <c r="C225" s="342"/>
      <c r="D225" s="342"/>
      <c r="E225" s="342"/>
      <c r="F225" s="342"/>
      <c r="G225" s="342"/>
      <c r="I225" s="342"/>
    </row>
    <row r="226" spans="1:9">
      <c r="A226" s="38"/>
      <c r="B226" s="342"/>
      <c r="C226" s="342"/>
      <c r="D226" s="342"/>
      <c r="E226" s="342"/>
      <c r="F226" s="342"/>
      <c r="G226" s="342"/>
      <c r="I226" s="342"/>
    </row>
    <row r="227" spans="1:9">
      <c r="A227" s="38"/>
      <c r="B227" s="342"/>
      <c r="C227" s="342"/>
      <c r="D227" s="342"/>
      <c r="E227" s="342"/>
      <c r="F227" s="342"/>
      <c r="G227" s="342"/>
      <c r="I227" s="342"/>
    </row>
    <row r="228" spans="1:9">
      <c r="A228" s="38"/>
      <c r="B228" s="342"/>
      <c r="C228" s="342"/>
      <c r="D228" s="342"/>
      <c r="E228" s="342"/>
      <c r="F228" s="342"/>
      <c r="G228" s="342"/>
      <c r="I228" s="342"/>
    </row>
    <row r="229" spans="1:9">
      <c r="A229" s="38"/>
      <c r="B229" s="342"/>
      <c r="C229" s="342"/>
      <c r="D229" s="342"/>
      <c r="E229" s="342"/>
      <c r="F229" s="342"/>
      <c r="G229" s="342"/>
      <c r="I229" s="342"/>
    </row>
    <row r="230" spans="1:9">
      <c r="A230" s="38"/>
      <c r="B230" s="342"/>
      <c r="C230" s="342"/>
      <c r="D230" s="342"/>
      <c r="E230" s="342"/>
      <c r="F230" s="342"/>
      <c r="G230" s="342"/>
      <c r="I230" s="342"/>
    </row>
    <row r="231" spans="1:9">
      <c r="A231" s="38"/>
      <c r="B231" s="342"/>
      <c r="C231" s="342"/>
      <c r="D231" s="342"/>
      <c r="E231" s="342"/>
      <c r="F231" s="342"/>
      <c r="G231" s="342"/>
      <c r="I231" s="342"/>
    </row>
    <row r="232" spans="1:9">
      <c r="A232" s="38"/>
      <c r="B232" s="342"/>
      <c r="C232" s="342"/>
      <c r="D232" s="342"/>
      <c r="E232" s="342"/>
      <c r="F232" s="342"/>
      <c r="G232" s="342"/>
      <c r="I232" s="342"/>
    </row>
    <row r="233" spans="1:9">
      <c r="A233" s="38"/>
      <c r="B233" s="342"/>
      <c r="C233" s="342"/>
      <c r="D233" s="342"/>
      <c r="E233" s="342"/>
      <c r="F233" s="342"/>
      <c r="G233" s="342"/>
      <c r="I233" s="342"/>
    </row>
    <row r="234" spans="1:9">
      <c r="A234" s="38"/>
      <c r="B234" s="342"/>
      <c r="C234" s="342"/>
      <c r="D234" s="342"/>
      <c r="E234" s="342"/>
      <c r="F234" s="342"/>
      <c r="G234" s="342"/>
      <c r="I234" s="342"/>
    </row>
    <row r="235" spans="1:9">
      <c r="A235" s="38"/>
      <c r="B235" s="342"/>
      <c r="C235" s="342"/>
      <c r="D235" s="342"/>
      <c r="E235" s="342"/>
      <c r="F235" s="342"/>
      <c r="G235" s="342"/>
      <c r="I235" s="342"/>
    </row>
    <row r="236" spans="1:9">
      <c r="A236" s="38"/>
      <c r="B236" s="342"/>
      <c r="C236" s="342"/>
      <c r="D236" s="342"/>
      <c r="E236" s="342"/>
      <c r="F236" s="342"/>
      <c r="G236" s="342"/>
      <c r="I236" s="342"/>
    </row>
    <row r="237" spans="1:9">
      <c r="A237" s="38"/>
      <c r="B237" s="342"/>
      <c r="C237" s="342"/>
      <c r="D237" s="342"/>
      <c r="E237" s="342"/>
      <c r="F237" s="342"/>
      <c r="G237" s="342"/>
      <c r="I237" s="342"/>
    </row>
    <row r="238" spans="1:9">
      <c r="A238" s="38"/>
      <c r="B238" s="342"/>
      <c r="C238" s="342"/>
      <c r="D238" s="342"/>
      <c r="E238" s="342"/>
      <c r="F238" s="342"/>
      <c r="G238" s="342"/>
      <c r="I238" s="342"/>
    </row>
    <row r="239" spans="1:9">
      <c r="A239" s="38"/>
      <c r="B239" s="342"/>
      <c r="C239" s="342"/>
      <c r="D239" s="342"/>
      <c r="E239" s="342"/>
      <c r="F239" s="342"/>
      <c r="G239" s="342"/>
      <c r="I239" s="342"/>
    </row>
    <row r="240" spans="1:9">
      <c r="A240" s="38"/>
      <c r="B240" s="342"/>
      <c r="C240" s="342"/>
      <c r="D240" s="342"/>
      <c r="E240" s="342"/>
      <c r="F240" s="342"/>
      <c r="G240" s="342"/>
      <c r="I240" s="342"/>
    </row>
    <row r="241" spans="1:9">
      <c r="A241" s="38"/>
      <c r="B241" s="342"/>
      <c r="C241" s="342"/>
      <c r="D241" s="342"/>
      <c r="E241" s="342"/>
      <c r="F241" s="342"/>
      <c r="G241" s="342"/>
      <c r="I241" s="342"/>
    </row>
    <row r="242" spans="1:9">
      <c r="A242" s="38"/>
      <c r="B242" s="342"/>
      <c r="C242" s="342"/>
      <c r="D242" s="342"/>
      <c r="E242" s="342"/>
      <c r="F242" s="342"/>
      <c r="G242" s="342"/>
      <c r="I242" s="342"/>
    </row>
    <row r="243" spans="1:9">
      <c r="A243" s="38"/>
      <c r="B243" s="342"/>
      <c r="C243" s="342"/>
      <c r="D243" s="342"/>
      <c r="E243" s="342"/>
      <c r="F243" s="342"/>
      <c r="G243" s="342"/>
      <c r="I243" s="342"/>
    </row>
    <row r="244" spans="1:9">
      <c r="A244" s="38"/>
      <c r="B244" s="342"/>
      <c r="C244" s="342"/>
      <c r="D244" s="342"/>
      <c r="E244" s="342"/>
      <c r="F244" s="342"/>
      <c r="G244" s="342"/>
      <c r="I244" s="342"/>
    </row>
    <row r="245" spans="1:9">
      <c r="A245" s="38"/>
      <c r="B245" s="342"/>
      <c r="C245" s="342"/>
      <c r="D245" s="342"/>
      <c r="E245" s="342"/>
      <c r="F245" s="342"/>
      <c r="G245" s="342"/>
      <c r="I245" s="342"/>
    </row>
    <row r="246" spans="1:9">
      <c r="A246" s="38"/>
      <c r="B246" s="342"/>
      <c r="C246" s="342"/>
      <c r="D246" s="342"/>
      <c r="E246" s="342"/>
      <c r="F246" s="342"/>
      <c r="G246" s="342"/>
      <c r="I246" s="342"/>
    </row>
    <row r="247" spans="1:9">
      <c r="A247" s="38"/>
      <c r="B247" s="342"/>
      <c r="C247" s="342"/>
      <c r="D247" s="342"/>
      <c r="E247" s="342"/>
      <c r="F247" s="342"/>
      <c r="G247" s="342"/>
      <c r="I247" s="342"/>
    </row>
    <row r="248" spans="1:9">
      <c r="A248" s="38"/>
      <c r="B248" s="342"/>
      <c r="C248" s="342"/>
      <c r="D248" s="342"/>
      <c r="E248" s="342"/>
      <c r="F248" s="342"/>
      <c r="G248" s="342"/>
      <c r="I248" s="342"/>
    </row>
    <row r="249" spans="1:9">
      <c r="A249" s="38"/>
      <c r="B249" s="342"/>
      <c r="C249" s="342"/>
      <c r="D249" s="342"/>
      <c r="E249" s="342"/>
      <c r="F249" s="342"/>
      <c r="G249" s="342"/>
      <c r="I249" s="342"/>
    </row>
    <row r="250" spans="1:9">
      <c r="A250" s="38"/>
      <c r="B250" s="342"/>
      <c r="C250" s="342"/>
      <c r="D250" s="342"/>
      <c r="E250" s="342"/>
      <c r="F250" s="342"/>
      <c r="G250" s="342"/>
      <c r="I250" s="342"/>
    </row>
    <row r="251" spans="1:9">
      <c r="A251" s="38"/>
      <c r="B251" s="342"/>
      <c r="C251" s="342"/>
      <c r="D251" s="342"/>
      <c r="E251" s="342"/>
      <c r="F251" s="342"/>
      <c r="G251" s="342"/>
      <c r="I251" s="342"/>
    </row>
    <row r="252" spans="1:9">
      <c r="A252" s="38"/>
      <c r="B252" s="342"/>
      <c r="C252" s="342"/>
      <c r="D252" s="342"/>
      <c r="E252" s="342"/>
      <c r="F252" s="342"/>
      <c r="G252" s="342"/>
      <c r="I252" s="342"/>
    </row>
    <row r="253" spans="1:9">
      <c r="A253" s="38"/>
      <c r="B253" s="342"/>
      <c r="C253" s="342"/>
      <c r="D253" s="342"/>
      <c r="E253" s="342"/>
      <c r="F253" s="342"/>
      <c r="G253" s="342"/>
      <c r="I253" s="342"/>
    </row>
    <row r="254" spans="1:9">
      <c r="A254" s="38"/>
      <c r="B254" s="342"/>
      <c r="C254" s="342"/>
      <c r="D254" s="342"/>
      <c r="E254" s="342"/>
      <c r="F254" s="342"/>
      <c r="G254" s="342"/>
      <c r="I254" s="342"/>
    </row>
    <row r="255" spans="1:9">
      <c r="A255" s="38"/>
      <c r="B255" s="342"/>
      <c r="C255" s="342"/>
      <c r="D255" s="342"/>
      <c r="E255" s="342"/>
      <c r="F255" s="342"/>
      <c r="G255" s="342"/>
      <c r="I255" s="342"/>
    </row>
    <row r="256" spans="1:9">
      <c r="A256" s="38"/>
      <c r="B256" s="342"/>
      <c r="C256" s="342"/>
      <c r="D256" s="342"/>
      <c r="E256" s="342"/>
      <c r="F256" s="342"/>
      <c r="G256" s="342"/>
      <c r="I256" s="342"/>
    </row>
    <row r="257" spans="1:9">
      <c r="A257" s="38"/>
      <c r="B257" s="342"/>
      <c r="C257" s="342"/>
      <c r="D257" s="342"/>
      <c r="E257" s="342"/>
      <c r="F257" s="342"/>
      <c r="G257" s="342"/>
      <c r="I257" s="342"/>
    </row>
    <row r="258" spans="1:9">
      <c r="A258" s="38"/>
      <c r="B258" s="342"/>
      <c r="C258" s="342"/>
      <c r="D258" s="342"/>
      <c r="E258" s="342"/>
      <c r="F258" s="342"/>
      <c r="G258" s="342"/>
      <c r="I258" s="342"/>
    </row>
    <row r="259" spans="1:9">
      <c r="A259" s="38"/>
      <c r="B259" s="342"/>
      <c r="C259" s="342"/>
      <c r="D259" s="342"/>
      <c r="E259" s="342"/>
      <c r="F259" s="342"/>
      <c r="G259" s="342"/>
      <c r="I259" s="342"/>
    </row>
    <row r="260" spans="1:9">
      <c r="A260" s="38"/>
      <c r="B260" s="342"/>
      <c r="C260" s="342"/>
      <c r="D260" s="342"/>
      <c r="E260" s="342"/>
      <c r="F260" s="342"/>
      <c r="G260" s="342"/>
      <c r="I260" s="342"/>
    </row>
    <row r="261" spans="1:9">
      <c r="A261" s="38"/>
      <c r="B261" s="342"/>
      <c r="C261" s="342"/>
      <c r="D261" s="342"/>
      <c r="E261" s="342"/>
      <c r="F261" s="342"/>
      <c r="G261" s="342"/>
      <c r="I261" s="342"/>
    </row>
    <row r="262" spans="1:9">
      <c r="A262" s="38"/>
      <c r="B262" s="342"/>
      <c r="C262" s="342"/>
      <c r="D262" s="342"/>
      <c r="E262" s="342"/>
      <c r="F262" s="342"/>
      <c r="G262" s="342"/>
      <c r="I262" s="342"/>
    </row>
    <row r="263" spans="1:9">
      <c r="A263" s="38"/>
      <c r="B263" s="342"/>
      <c r="C263" s="342"/>
      <c r="D263" s="342"/>
      <c r="E263" s="342"/>
      <c r="F263" s="342"/>
      <c r="G263" s="342"/>
      <c r="I263" s="342"/>
    </row>
    <row r="264" spans="1:9">
      <c r="A264" s="38"/>
      <c r="B264" s="342"/>
      <c r="C264" s="342"/>
      <c r="D264" s="342"/>
      <c r="E264" s="342"/>
      <c r="F264" s="342"/>
      <c r="G264" s="342"/>
      <c r="I264" s="342"/>
    </row>
    <row r="265" spans="1:9">
      <c r="A265" s="38"/>
      <c r="B265" s="342"/>
      <c r="C265" s="342"/>
      <c r="D265" s="342"/>
      <c r="E265" s="342"/>
      <c r="F265" s="342"/>
      <c r="G265" s="342"/>
      <c r="I265" s="342"/>
    </row>
    <row r="266" spans="1:9">
      <c r="A266" s="38"/>
      <c r="B266" s="342"/>
      <c r="C266" s="342"/>
      <c r="D266" s="342"/>
      <c r="E266" s="342"/>
      <c r="F266" s="342"/>
      <c r="G266" s="342"/>
      <c r="I266" s="342"/>
    </row>
    <row r="267" spans="1:9">
      <c r="A267" s="38"/>
      <c r="B267" s="342"/>
      <c r="C267" s="342"/>
      <c r="D267" s="342"/>
      <c r="E267" s="342"/>
      <c r="F267" s="342"/>
      <c r="G267" s="342"/>
      <c r="I267" s="342"/>
    </row>
    <row r="268" spans="1:9">
      <c r="A268" s="38"/>
      <c r="B268" s="342"/>
      <c r="C268" s="342"/>
      <c r="D268" s="342"/>
      <c r="E268" s="342"/>
      <c r="F268" s="342"/>
      <c r="G268" s="342"/>
      <c r="I268" s="342"/>
    </row>
    <row r="269" spans="1:9">
      <c r="A269" s="38"/>
      <c r="B269" s="342"/>
      <c r="C269" s="342"/>
      <c r="D269" s="342"/>
      <c r="E269" s="342"/>
      <c r="F269" s="342"/>
      <c r="G269" s="342"/>
      <c r="I269" s="342"/>
    </row>
    <row r="270" spans="1:9">
      <c r="A270" s="38"/>
      <c r="B270" s="342"/>
      <c r="C270" s="342"/>
      <c r="D270" s="342"/>
      <c r="E270" s="342"/>
      <c r="F270" s="342"/>
      <c r="G270" s="342"/>
      <c r="I270" s="342"/>
    </row>
    <row r="271" spans="1:9">
      <c r="A271" s="38"/>
      <c r="B271" s="342"/>
      <c r="C271" s="342"/>
      <c r="D271" s="342"/>
      <c r="E271" s="342"/>
      <c r="F271" s="342"/>
      <c r="G271" s="342"/>
      <c r="I271" s="342"/>
    </row>
    <row r="272" spans="1:9">
      <c r="A272" s="38"/>
      <c r="B272" s="342"/>
      <c r="C272" s="342"/>
      <c r="D272" s="342"/>
      <c r="E272" s="342"/>
      <c r="F272" s="342"/>
      <c r="G272" s="342"/>
      <c r="I272" s="342"/>
    </row>
    <row r="273" spans="1:9">
      <c r="A273" s="38"/>
      <c r="B273" s="342"/>
      <c r="C273" s="342"/>
      <c r="D273" s="342"/>
      <c r="E273" s="342"/>
      <c r="F273" s="342"/>
      <c r="G273" s="342"/>
      <c r="I273" s="342"/>
    </row>
    <row r="274" spans="1:9">
      <c r="A274" s="38"/>
      <c r="B274" s="342"/>
      <c r="C274" s="342"/>
      <c r="D274" s="342"/>
      <c r="E274" s="342"/>
      <c r="F274" s="342"/>
      <c r="G274" s="342"/>
      <c r="I274" s="342"/>
    </row>
    <row r="275" spans="1:9">
      <c r="A275" s="38"/>
      <c r="B275" s="342"/>
      <c r="C275" s="342"/>
      <c r="D275" s="342"/>
      <c r="E275" s="342"/>
      <c r="F275" s="342"/>
      <c r="G275" s="342"/>
      <c r="I275" s="342"/>
    </row>
    <row r="276" spans="1:9">
      <c r="A276" s="38"/>
      <c r="B276" s="342"/>
      <c r="C276" s="342"/>
      <c r="D276" s="342"/>
      <c r="E276" s="342"/>
      <c r="F276" s="342"/>
      <c r="G276" s="342"/>
      <c r="I276" s="342"/>
    </row>
    <row r="277" spans="1:9">
      <c r="A277" s="38"/>
      <c r="B277" s="342"/>
      <c r="C277" s="342"/>
      <c r="D277" s="342"/>
      <c r="E277" s="342"/>
      <c r="F277" s="342"/>
      <c r="G277" s="342"/>
      <c r="I277" s="342"/>
    </row>
    <row r="278" spans="1:9">
      <c r="A278" s="38"/>
      <c r="B278" s="342"/>
      <c r="C278" s="342"/>
      <c r="D278" s="342"/>
      <c r="E278" s="342"/>
      <c r="F278" s="342"/>
      <c r="G278" s="342"/>
      <c r="I278" s="342"/>
    </row>
    <row r="279" spans="1:9">
      <c r="A279" s="38"/>
      <c r="B279" s="342"/>
      <c r="C279" s="342"/>
      <c r="D279" s="342"/>
      <c r="E279" s="342"/>
      <c r="F279" s="342"/>
      <c r="G279" s="342"/>
      <c r="I279" s="342"/>
    </row>
    <row r="280" spans="1:9">
      <c r="A280" s="38"/>
      <c r="B280" s="342"/>
      <c r="C280" s="342"/>
      <c r="D280" s="342"/>
      <c r="E280" s="342"/>
      <c r="F280" s="342"/>
      <c r="G280" s="342"/>
      <c r="I280" s="342"/>
    </row>
    <row r="281" spans="1:9">
      <c r="A281" s="38"/>
      <c r="B281" s="342"/>
      <c r="C281" s="342"/>
      <c r="D281" s="342"/>
      <c r="E281" s="342"/>
      <c r="F281" s="342"/>
      <c r="G281" s="342"/>
      <c r="I281" s="342"/>
    </row>
    <row r="282" spans="1:9">
      <c r="A282" s="38"/>
      <c r="B282" s="342"/>
      <c r="C282" s="342"/>
      <c r="D282" s="342"/>
      <c r="E282" s="342"/>
      <c r="F282" s="342"/>
      <c r="G282" s="342"/>
      <c r="I282" s="342"/>
    </row>
    <row r="283" spans="1:9">
      <c r="A283" s="38"/>
      <c r="B283" s="342"/>
      <c r="C283" s="342"/>
      <c r="D283" s="342"/>
      <c r="E283" s="342"/>
      <c r="F283" s="342"/>
      <c r="G283" s="342"/>
      <c r="I283" s="342"/>
    </row>
    <row r="284" spans="1:9">
      <c r="A284" s="38"/>
      <c r="B284" s="342"/>
      <c r="C284" s="342"/>
      <c r="D284" s="342"/>
      <c r="E284" s="342"/>
      <c r="F284" s="342"/>
      <c r="G284" s="342"/>
      <c r="I284" s="342"/>
    </row>
    <row r="285" spans="1:9">
      <c r="A285" s="38"/>
      <c r="B285" s="342"/>
      <c r="C285" s="342"/>
      <c r="D285" s="342"/>
      <c r="E285" s="342"/>
      <c r="F285" s="342"/>
      <c r="G285" s="342"/>
      <c r="I285" s="342"/>
    </row>
    <row r="286" spans="1:9">
      <c r="A286" s="38"/>
      <c r="B286" s="342"/>
      <c r="C286" s="342"/>
      <c r="D286" s="342"/>
      <c r="E286" s="342"/>
      <c r="F286" s="342"/>
      <c r="G286" s="342"/>
      <c r="I286" s="342"/>
    </row>
    <row r="287" spans="1:9">
      <c r="A287" s="38"/>
      <c r="B287" s="342"/>
      <c r="C287" s="342"/>
      <c r="D287" s="342"/>
      <c r="E287" s="342"/>
      <c r="F287" s="342"/>
      <c r="G287" s="342"/>
      <c r="I287" s="342"/>
    </row>
    <row r="288" spans="1:9">
      <c r="A288" s="38"/>
      <c r="B288" s="342"/>
      <c r="C288" s="342"/>
      <c r="D288" s="342"/>
      <c r="E288" s="342"/>
      <c r="F288" s="342"/>
      <c r="G288" s="342"/>
      <c r="I288" s="342"/>
    </row>
    <row r="289" spans="1:9">
      <c r="A289" s="38"/>
      <c r="B289" s="342"/>
      <c r="C289" s="342"/>
      <c r="D289" s="342"/>
      <c r="E289" s="342"/>
      <c r="F289" s="342"/>
      <c r="G289" s="342"/>
      <c r="I289" s="342"/>
    </row>
    <row r="290" spans="1:9">
      <c r="A290" s="38"/>
      <c r="B290" s="342"/>
      <c r="C290" s="342"/>
      <c r="D290" s="342"/>
      <c r="E290" s="342"/>
      <c r="F290" s="342"/>
      <c r="G290" s="342"/>
      <c r="I290" s="342"/>
    </row>
    <row r="291" spans="1:9">
      <c r="A291" s="38"/>
      <c r="B291" s="342"/>
      <c r="C291" s="342"/>
      <c r="D291" s="342"/>
      <c r="E291" s="342"/>
      <c r="F291" s="342"/>
      <c r="G291" s="342"/>
      <c r="I291" s="342"/>
    </row>
    <row r="292" spans="1:9">
      <c r="A292" s="38"/>
      <c r="B292" s="342"/>
      <c r="C292" s="342"/>
      <c r="D292" s="342"/>
      <c r="E292" s="342"/>
      <c r="F292" s="342"/>
      <c r="G292" s="342"/>
      <c r="I292" s="342"/>
    </row>
    <row r="293" spans="1:9">
      <c r="A293" s="38"/>
      <c r="B293" s="342"/>
      <c r="C293" s="342"/>
      <c r="D293" s="342"/>
      <c r="E293" s="342"/>
      <c r="F293" s="342"/>
      <c r="G293" s="342"/>
      <c r="I293" s="342"/>
    </row>
    <row r="294" spans="1:9">
      <c r="A294" s="38"/>
      <c r="B294" s="342"/>
      <c r="C294" s="342"/>
      <c r="D294" s="342"/>
      <c r="E294" s="342"/>
      <c r="F294" s="342"/>
      <c r="G294" s="342"/>
      <c r="I294" s="342"/>
    </row>
    <row r="295" spans="1:9">
      <c r="A295" s="38"/>
      <c r="B295" s="342"/>
      <c r="C295" s="342"/>
      <c r="D295" s="342"/>
      <c r="E295" s="342"/>
      <c r="F295" s="342"/>
      <c r="G295" s="342"/>
      <c r="I295" s="342"/>
    </row>
    <row r="296" spans="1:9">
      <c r="A296" s="38"/>
      <c r="B296" s="342"/>
      <c r="C296" s="342"/>
      <c r="D296" s="342"/>
      <c r="E296" s="342"/>
      <c r="F296" s="342"/>
      <c r="G296" s="342"/>
      <c r="I296" s="342"/>
    </row>
    <row r="297" spans="1:9">
      <c r="A297" s="38"/>
      <c r="B297" s="342"/>
      <c r="C297" s="342"/>
      <c r="D297" s="342"/>
      <c r="E297" s="342"/>
      <c r="F297" s="342"/>
      <c r="G297" s="342"/>
      <c r="I297" s="342"/>
    </row>
    <row r="298" spans="1:9">
      <c r="A298" s="38"/>
      <c r="B298" s="342"/>
      <c r="C298" s="342"/>
      <c r="D298" s="342"/>
      <c r="E298" s="342"/>
      <c r="F298" s="342"/>
      <c r="G298" s="342"/>
      <c r="I298" s="342"/>
    </row>
    <row r="299" spans="1:9">
      <c r="A299" s="38"/>
      <c r="B299" s="342"/>
      <c r="C299" s="342"/>
      <c r="D299" s="342"/>
      <c r="E299" s="342"/>
      <c r="F299" s="342"/>
      <c r="G299" s="342"/>
      <c r="I299" s="342"/>
    </row>
    <row r="300" spans="1:9">
      <c r="A300" s="38"/>
      <c r="B300" s="342"/>
      <c r="C300" s="342"/>
      <c r="D300" s="342"/>
      <c r="E300" s="342"/>
      <c r="F300" s="342"/>
      <c r="G300" s="342"/>
      <c r="I300" s="342"/>
    </row>
    <row r="301" spans="1:9">
      <c r="A301" s="38"/>
      <c r="B301" s="342"/>
      <c r="C301" s="342"/>
      <c r="D301" s="342"/>
      <c r="E301" s="342"/>
      <c r="F301" s="342"/>
      <c r="G301" s="342"/>
      <c r="I301" s="342"/>
    </row>
    <row r="302" spans="1:9">
      <c r="A302" s="38"/>
      <c r="B302" s="342"/>
      <c r="C302" s="342"/>
      <c r="D302" s="342"/>
      <c r="E302" s="342"/>
      <c r="F302" s="342"/>
      <c r="G302" s="342"/>
      <c r="I302" s="342"/>
    </row>
    <row r="303" spans="1:9">
      <c r="A303" s="38"/>
      <c r="B303" s="342"/>
      <c r="C303" s="342"/>
      <c r="D303" s="342"/>
      <c r="E303" s="342"/>
      <c r="F303" s="342"/>
      <c r="G303" s="342"/>
      <c r="I303" s="342"/>
    </row>
    <row r="304" spans="1:9">
      <c r="A304" s="38"/>
      <c r="B304" s="342"/>
      <c r="C304" s="342"/>
      <c r="D304" s="342"/>
      <c r="E304" s="342"/>
      <c r="F304" s="342"/>
      <c r="G304" s="342"/>
      <c r="I304" s="342"/>
    </row>
    <row r="305" spans="1:9">
      <c r="A305" s="38"/>
      <c r="B305" s="342"/>
      <c r="C305" s="342"/>
      <c r="D305" s="342"/>
      <c r="E305" s="342"/>
      <c r="F305" s="342"/>
      <c r="G305" s="342"/>
      <c r="I305" s="342"/>
    </row>
    <row r="306" spans="1:9">
      <c r="A306" s="38"/>
      <c r="B306" s="342"/>
      <c r="C306" s="342"/>
      <c r="D306" s="342"/>
      <c r="E306" s="342"/>
      <c r="F306" s="342"/>
      <c r="G306" s="342"/>
      <c r="I306" s="342"/>
    </row>
    <row r="307" spans="1:9">
      <c r="A307" s="38"/>
      <c r="B307" s="342"/>
      <c r="C307" s="342"/>
      <c r="D307" s="342"/>
      <c r="E307" s="342"/>
      <c r="F307" s="342"/>
      <c r="G307" s="342"/>
      <c r="I307" s="342"/>
    </row>
    <row r="308" spans="1:9">
      <c r="A308" s="38"/>
      <c r="B308" s="342"/>
      <c r="C308" s="342"/>
      <c r="D308" s="342"/>
      <c r="E308" s="342"/>
      <c r="F308" s="342"/>
      <c r="G308" s="342"/>
      <c r="I308" s="342"/>
    </row>
    <row r="309" spans="1:9">
      <c r="A309" s="38"/>
      <c r="B309" s="342"/>
      <c r="C309" s="342"/>
      <c r="D309" s="342"/>
      <c r="E309" s="342"/>
      <c r="F309" s="342"/>
      <c r="G309" s="342"/>
      <c r="I309" s="342"/>
    </row>
    <row r="310" spans="1:9">
      <c r="A310" s="38"/>
      <c r="B310" s="342"/>
      <c r="C310" s="342"/>
      <c r="D310" s="342"/>
      <c r="E310" s="342"/>
      <c r="F310" s="342"/>
      <c r="G310" s="342"/>
      <c r="I310" s="342"/>
    </row>
    <row r="311" spans="1:9">
      <c r="A311" s="38"/>
    </row>
    <row r="312" spans="1:9">
      <c r="A312" s="38"/>
    </row>
    <row r="313" spans="1:9">
      <c r="A313" s="38"/>
    </row>
    <row r="314" spans="1:9">
      <c r="A314" s="38"/>
    </row>
    <row r="315" spans="1:9">
      <c r="A315" s="38"/>
    </row>
    <row r="316" spans="1:9">
      <c r="A316" s="38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J184"/>
  <sheetViews>
    <sheetView zoomScale="130" zoomScaleNormal="130" zoomScaleSheetLayoutView="100" workbookViewId="0">
      <pane xSplit="2" ySplit="3" topLeftCell="C27" activePane="bottomRight" state="frozen"/>
      <selection pane="topRight" activeCell="C1" sqref="C1"/>
      <selection pane="bottomLeft" activeCell="A5" sqref="A5"/>
      <selection pane="bottomRight" activeCell="C6" sqref="A6:H35"/>
    </sheetView>
  </sheetViews>
  <sheetFormatPr defaultRowHeight="18.75"/>
  <cols>
    <col min="1" max="1" width="58.28515625" style="33" customWidth="1"/>
    <col min="2" max="2" width="6.140625" style="36" customWidth="1"/>
    <col min="3" max="4" width="14.7109375" style="36" customWidth="1"/>
    <col min="5" max="5" width="14.42578125" style="36" customWidth="1"/>
    <col min="6" max="6" width="14" style="36" customWidth="1"/>
    <col min="7" max="7" width="14.42578125" style="36" customWidth="1"/>
    <col min="8" max="8" width="13.85546875" style="290" customWidth="1"/>
    <col min="9" max="9" width="10" style="33" customWidth="1"/>
    <col min="10" max="10" width="9.5703125" style="33" customWidth="1"/>
    <col min="11" max="16384" width="9.140625" style="33"/>
  </cols>
  <sheetData>
    <row r="1" spans="1:9" ht="45" customHeight="1">
      <c r="A1" s="416" t="s">
        <v>118</v>
      </c>
      <c r="B1" s="416"/>
      <c r="C1" s="416"/>
      <c r="D1" s="416"/>
      <c r="E1" s="416"/>
      <c r="F1" s="416"/>
      <c r="G1" s="416"/>
      <c r="H1" s="416"/>
    </row>
    <row r="2" spans="1:9" ht="50.25" customHeight="1">
      <c r="A2" s="382" t="s">
        <v>201</v>
      </c>
      <c r="B2" s="417" t="s">
        <v>15</v>
      </c>
      <c r="C2" s="383" t="s">
        <v>481</v>
      </c>
      <c r="D2" s="383"/>
      <c r="E2" s="418" t="s">
        <v>482</v>
      </c>
      <c r="F2" s="419"/>
      <c r="G2" s="419"/>
      <c r="H2" s="420"/>
    </row>
    <row r="3" spans="1:9" ht="69.75" customHeight="1">
      <c r="A3" s="382"/>
      <c r="B3" s="417"/>
      <c r="C3" s="339" t="s">
        <v>524</v>
      </c>
      <c r="D3" s="327" t="s">
        <v>526</v>
      </c>
      <c r="E3" s="45" t="s">
        <v>544</v>
      </c>
      <c r="F3" s="331" t="s">
        <v>537</v>
      </c>
      <c r="G3" s="45" t="s">
        <v>196</v>
      </c>
      <c r="H3" s="282" t="s">
        <v>197</v>
      </c>
    </row>
    <row r="4" spans="1:9" ht="11.25" customHeight="1">
      <c r="A4" s="105">
        <v>1</v>
      </c>
      <c r="B4" s="104">
        <v>2</v>
      </c>
      <c r="C4" s="105">
        <v>3</v>
      </c>
      <c r="D4" s="105">
        <v>4</v>
      </c>
      <c r="E4" s="105">
        <v>5</v>
      </c>
      <c r="F4" s="104">
        <v>6</v>
      </c>
      <c r="G4" s="105">
        <v>7</v>
      </c>
      <c r="H4" s="291">
        <v>8</v>
      </c>
    </row>
    <row r="5" spans="1:9" ht="28.5" customHeight="1">
      <c r="A5" s="415" t="s">
        <v>114</v>
      </c>
      <c r="B5" s="415"/>
      <c r="C5" s="415"/>
      <c r="D5" s="415"/>
      <c r="E5" s="415"/>
      <c r="F5" s="415"/>
      <c r="G5" s="415"/>
      <c r="H5" s="415"/>
    </row>
    <row r="6" spans="1:9" ht="56.25" customHeight="1">
      <c r="A6" s="34" t="s">
        <v>53</v>
      </c>
      <c r="B6" s="352">
        <v>2000</v>
      </c>
      <c r="C6" s="77">
        <v>34</v>
      </c>
      <c r="D6" s="77">
        <v>115</v>
      </c>
      <c r="E6" s="77">
        <v>83</v>
      </c>
      <c r="F6" s="77">
        <v>115</v>
      </c>
      <c r="G6" s="80">
        <f>F6-E6</f>
        <v>32</v>
      </c>
      <c r="H6" s="353">
        <f>F6/E6*100</f>
        <v>138.55421686746988</v>
      </c>
    </row>
    <row r="7" spans="1:9" ht="28.5" customHeight="1">
      <c r="A7" s="34" t="s">
        <v>267</v>
      </c>
      <c r="B7" s="352">
        <v>2010</v>
      </c>
      <c r="C7" s="77">
        <v>-20</v>
      </c>
      <c r="D7" s="77">
        <v>-27</v>
      </c>
      <c r="E7" s="77">
        <v>-15</v>
      </c>
      <c r="F7" s="77">
        <v>-27</v>
      </c>
      <c r="G7" s="80">
        <f t="shared" ref="G7:G14" si="0">F7-E7</f>
        <v>-12</v>
      </c>
      <c r="H7" s="353">
        <f t="shared" ref="H7:H30" si="1">F7/E7*100</f>
        <v>180</v>
      </c>
    </row>
    <row r="8" spans="1:9" ht="24" customHeight="1">
      <c r="A8" s="349" t="s">
        <v>138</v>
      </c>
      <c r="B8" s="352">
        <v>2020</v>
      </c>
      <c r="C8" s="77"/>
      <c r="D8" s="77"/>
      <c r="E8" s="77"/>
      <c r="F8" s="77"/>
      <c r="G8" s="80">
        <f t="shared" si="0"/>
        <v>0</v>
      </c>
      <c r="H8" s="353" t="e">
        <f t="shared" si="1"/>
        <v>#DIV/0!</v>
      </c>
    </row>
    <row r="9" spans="1:9" s="35" customFormat="1" ht="22.5" customHeight="1">
      <c r="A9" s="34" t="s">
        <v>64</v>
      </c>
      <c r="B9" s="352">
        <v>2030</v>
      </c>
      <c r="C9" s="77" t="s">
        <v>247</v>
      </c>
      <c r="D9" s="77" t="s">
        <v>247</v>
      </c>
      <c r="E9" s="77" t="s">
        <v>247</v>
      </c>
      <c r="F9" s="77" t="s">
        <v>247</v>
      </c>
      <c r="G9" s="80" t="e">
        <f t="shared" si="0"/>
        <v>#VALUE!</v>
      </c>
      <c r="H9" s="353" t="e">
        <f t="shared" si="1"/>
        <v>#VALUE!</v>
      </c>
    </row>
    <row r="10" spans="1:9" ht="18" customHeight="1">
      <c r="A10" s="166" t="s">
        <v>101</v>
      </c>
      <c r="B10" s="222">
        <v>2031</v>
      </c>
      <c r="C10" s="167" t="s">
        <v>247</v>
      </c>
      <c r="D10" s="167" t="s">
        <v>247</v>
      </c>
      <c r="E10" s="167" t="s">
        <v>247</v>
      </c>
      <c r="F10" s="167" t="s">
        <v>247</v>
      </c>
      <c r="G10" s="80" t="e">
        <f t="shared" si="0"/>
        <v>#VALUE!</v>
      </c>
      <c r="H10" s="353" t="e">
        <f t="shared" si="1"/>
        <v>#VALUE!</v>
      </c>
    </row>
    <row r="11" spans="1:9" ht="23.25" customHeight="1">
      <c r="A11" s="34" t="s">
        <v>24</v>
      </c>
      <c r="B11" s="352">
        <v>2040</v>
      </c>
      <c r="C11" s="77">
        <v>-35</v>
      </c>
      <c r="D11" s="77" t="s">
        <v>247</v>
      </c>
      <c r="E11" s="77" t="s">
        <v>247</v>
      </c>
      <c r="F11" s="77" t="s">
        <v>247</v>
      </c>
      <c r="G11" s="80" t="e">
        <f t="shared" si="0"/>
        <v>#VALUE!</v>
      </c>
      <c r="H11" s="353" t="e">
        <f t="shared" si="1"/>
        <v>#VALUE!</v>
      </c>
    </row>
    <row r="12" spans="1:9" ht="23.25" customHeight="1">
      <c r="A12" s="34" t="s">
        <v>397</v>
      </c>
      <c r="B12" s="352">
        <v>2050</v>
      </c>
      <c r="C12" s="77" t="s">
        <v>247</v>
      </c>
      <c r="D12" s="77" t="s">
        <v>247</v>
      </c>
      <c r="E12" s="77" t="s">
        <v>247</v>
      </c>
      <c r="F12" s="77" t="s">
        <v>247</v>
      </c>
      <c r="G12" s="80" t="e">
        <f t="shared" si="0"/>
        <v>#VALUE!</v>
      </c>
      <c r="H12" s="353" t="e">
        <f t="shared" si="1"/>
        <v>#VALUE!</v>
      </c>
    </row>
    <row r="13" spans="1:9" ht="22.5" customHeight="1">
      <c r="A13" s="34" t="s">
        <v>398</v>
      </c>
      <c r="B13" s="352">
        <v>2060</v>
      </c>
      <c r="C13" s="77"/>
      <c r="D13" s="77"/>
      <c r="E13" s="77" t="s">
        <v>247</v>
      </c>
      <c r="F13" s="77"/>
      <c r="G13" s="80" t="e">
        <f t="shared" si="0"/>
        <v>#VALUE!</v>
      </c>
      <c r="H13" s="353" t="e">
        <f t="shared" si="1"/>
        <v>#VALUE!</v>
      </c>
    </row>
    <row r="14" spans="1:9" ht="43.5" customHeight="1">
      <c r="A14" s="210" t="s">
        <v>54</v>
      </c>
      <c r="B14" s="211">
        <v>2070</v>
      </c>
      <c r="C14" s="80">
        <f>SUM(C6,C7,C8,C9,C11,C12,C13)+'1. Фін результат'!C70</f>
        <v>115</v>
      </c>
      <c r="D14" s="80">
        <f>SUM(D6,D7,D8,D9,D11,D12,D13)+'1. Фін результат'!D70</f>
        <v>271</v>
      </c>
      <c r="E14" s="80">
        <f>SUM(E6,E7,E8,E9,E11,E12,E13)+'1. Фін результат'!E70</f>
        <v>170</v>
      </c>
      <c r="F14" s="80">
        <f>SUM(F6,F7,F8,F9,F11,F12,F13)+'1. Фін результат'!F70</f>
        <v>271</v>
      </c>
      <c r="G14" s="80">
        <f t="shared" si="0"/>
        <v>101</v>
      </c>
      <c r="H14" s="353">
        <f t="shared" si="1"/>
        <v>159.41176470588238</v>
      </c>
      <c r="I14" s="33">
        <v>108</v>
      </c>
    </row>
    <row r="15" spans="1:9" ht="45.75" customHeight="1">
      <c r="A15" s="415" t="s">
        <v>115</v>
      </c>
      <c r="B15" s="415"/>
      <c r="C15" s="415"/>
      <c r="D15" s="415"/>
      <c r="E15" s="415"/>
      <c r="F15" s="415"/>
      <c r="G15" s="415"/>
      <c r="H15" s="415"/>
    </row>
    <row r="16" spans="1:9" ht="30.75" customHeight="1">
      <c r="A16" s="34" t="s">
        <v>267</v>
      </c>
      <c r="B16" s="352">
        <v>2100</v>
      </c>
      <c r="C16" s="77">
        <v>-20</v>
      </c>
      <c r="D16" s="77">
        <v>-27</v>
      </c>
      <c r="E16" s="77">
        <v>-15</v>
      </c>
      <c r="F16" s="77">
        <v>-27</v>
      </c>
      <c r="G16" s="80">
        <f>F16-E16</f>
        <v>-12</v>
      </c>
      <c r="H16" s="353">
        <f t="shared" si="1"/>
        <v>180</v>
      </c>
      <c r="I16" s="33">
        <v>7</v>
      </c>
    </row>
    <row r="17" spans="1:9" s="35" customFormat="1" ht="27" customHeight="1">
      <c r="A17" s="34" t="s">
        <v>117</v>
      </c>
      <c r="B17" s="105">
        <v>2110</v>
      </c>
      <c r="C17" s="77">
        <v>-30</v>
      </c>
      <c r="D17" s="77">
        <v>-40</v>
      </c>
      <c r="E17" s="77">
        <v>-22</v>
      </c>
      <c r="F17" s="77">
        <v>-40</v>
      </c>
      <c r="G17" s="80">
        <f>F17-E17</f>
        <v>-18</v>
      </c>
      <c r="H17" s="353">
        <f t="shared" si="1"/>
        <v>181.81818181818181</v>
      </c>
    </row>
    <row r="18" spans="1:9" ht="57" customHeight="1">
      <c r="A18" s="34" t="s">
        <v>238</v>
      </c>
      <c r="B18" s="105">
        <v>2120</v>
      </c>
      <c r="C18" s="77">
        <v>-146</v>
      </c>
      <c r="D18" s="77">
        <v>-165</v>
      </c>
      <c r="E18" s="77">
        <v>-152</v>
      </c>
      <c r="F18" s="77">
        <v>-165</v>
      </c>
      <c r="G18" s="80">
        <f>F18-E18</f>
        <v>-13</v>
      </c>
      <c r="H18" s="353">
        <f t="shared" si="1"/>
        <v>108.55263157894737</v>
      </c>
    </row>
    <row r="19" spans="1:9" ht="60" customHeight="1">
      <c r="A19" s="34" t="s">
        <v>239</v>
      </c>
      <c r="B19" s="105">
        <v>2130</v>
      </c>
      <c r="C19" s="77" t="s">
        <v>247</v>
      </c>
      <c r="D19" s="77" t="s">
        <v>247</v>
      </c>
      <c r="E19" s="77" t="s">
        <v>247</v>
      </c>
      <c r="F19" s="77" t="s">
        <v>247</v>
      </c>
      <c r="G19" s="80" t="e">
        <f>F19-E19</f>
        <v>#VALUE!</v>
      </c>
      <c r="H19" s="353" t="e">
        <f t="shared" si="1"/>
        <v>#VALUE!</v>
      </c>
    </row>
    <row r="20" spans="1:9" s="37" customFormat="1" ht="60" customHeight="1">
      <c r="A20" s="345" t="s">
        <v>179</v>
      </c>
      <c r="B20" s="106">
        <v>2140</v>
      </c>
      <c r="C20" s="80">
        <f>SUM(C21:C25,C28,C29)</f>
        <v>-214</v>
      </c>
      <c r="D20" s="80">
        <f>SUM(D21:D25,D28,D29)</f>
        <v>-270</v>
      </c>
      <c r="E20" s="80">
        <f>SUM(E21:E25)+SUM(E27:E29)</f>
        <v>-254</v>
      </c>
      <c r="F20" s="80">
        <f>SUM(F21:F25,F28,F29)</f>
        <v>-270</v>
      </c>
      <c r="G20" s="80">
        <f t="shared" ref="G20:G31" si="2">F20-E20</f>
        <v>-16</v>
      </c>
      <c r="H20" s="353">
        <f t="shared" si="1"/>
        <v>106.29921259842521</v>
      </c>
      <c r="I20" s="33"/>
    </row>
    <row r="21" spans="1:9" ht="27" customHeight="1">
      <c r="A21" s="34" t="s">
        <v>75</v>
      </c>
      <c r="B21" s="105">
        <v>2141</v>
      </c>
      <c r="C21" s="77"/>
      <c r="D21" s="77"/>
      <c r="E21" s="77"/>
      <c r="F21" s="77"/>
      <c r="G21" s="80">
        <f t="shared" si="2"/>
        <v>0</v>
      </c>
      <c r="H21" s="353" t="e">
        <f t="shared" si="1"/>
        <v>#DIV/0!</v>
      </c>
    </row>
    <row r="22" spans="1:9" ht="24.75" customHeight="1">
      <c r="A22" s="34" t="s">
        <v>89</v>
      </c>
      <c r="B22" s="105">
        <v>2142</v>
      </c>
      <c r="C22" s="77"/>
      <c r="D22" s="77"/>
      <c r="E22" s="77"/>
      <c r="F22" s="77"/>
      <c r="G22" s="80">
        <f t="shared" si="2"/>
        <v>0</v>
      </c>
      <c r="H22" s="353" t="e">
        <f t="shared" si="1"/>
        <v>#DIV/0!</v>
      </c>
    </row>
    <row r="23" spans="1:9" ht="24.75" customHeight="1">
      <c r="A23" s="34" t="s">
        <v>84</v>
      </c>
      <c r="B23" s="105">
        <v>2143</v>
      </c>
      <c r="C23" s="77"/>
      <c r="D23" s="77"/>
      <c r="E23" s="77"/>
      <c r="F23" s="77"/>
      <c r="G23" s="80">
        <f t="shared" si="2"/>
        <v>0</v>
      </c>
      <c r="H23" s="353" t="e">
        <f t="shared" si="1"/>
        <v>#DIV/0!</v>
      </c>
    </row>
    <row r="24" spans="1:9" ht="24.75" customHeight="1">
      <c r="A24" s="34" t="s">
        <v>73</v>
      </c>
      <c r="B24" s="105">
        <v>2144</v>
      </c>
      <c r="C24" s="77">
        <v>-194</v>
      </c>
      <c r="D24" s="77">
        <v>-230</v>
      </c>
      <c r="E24" s="77">
        <v>-204</v>
      </c>
      <c r="F24" s="77">
        <v>-230</v>
      </c>
      <c r="G24" s="80">
        <f>F24-E24</f>
        <v>-26</v>
      </c>
      <c r="H24" s="353">
        <f>F24/E24*100</f>
        <v>112.74509803921569</v>
      </c>
    </row>
    <row r="25" spans="1:9" s="35" customFormat="1" ht="28.5" customHeight="1">
      <c r="A25" s="34" t="s">
        <v>129</v>
      </c>
      <c r="B25" s="105">
        <v>2145</v>
      </c>
      <c r="C25" s="80">
        <f>SUM(C26:C27)</f>
        <v>0</v>
      </c>
      <c r="D25" s="80">
        <f>SUM(D26:D27)</f>
        <v>0</v>
      </c>
      <c r="E25" s="80">
        <f>SUM(E26:E27)</f>
        <v>0</v>
      </c>
      <c r="F25" s="80">
        <f>SUM(F26:F27)</f>
        <v>0</v>
      </c>
      <c r="G25" s="80">
        <f t="shared" si="2"/>
        <v>0</v>
      </c>
      <c r="H25" s="353" t="e">
        <f t="shared" si="1"/>
        <v>#DIV/0!</v>
      </c>
    </row>
    <row r="26" spans="1:9" ht="47.25" customHeight="1">
      <c r="A26" s="166" t="s">
        <v>102</v>
      </c>
      <c r="B26" s="223" t="s">
        <v>160</v>
      </c>
      <c r="C26" s="167"/>
      <c r="D26" s="167"/>
      <c r="E26" s="167"/>
      <c r="F26" s="167"/>
      <c r="G26" s="168">
        <f t="shared" si="2"/>
        <v>0</v>
      </c>
      <c r="H26" s="353" t="e">
        <f t="shared" si="1"/>
        <v>#DIV/0!</v>
      </c>
    </row>
    <row r="27" spans="1:9" ht="21.75" customHeight="1">
      <c r="A27" s="166" t="s">
        <v>25</v>
      </c>
      <c r="B27" s="223" t="s">
        <v>161</v>
      </c>
      <c r="C27" s="167"/>
      <c r="D27" s="167"/>
      <c r="E27" s="167"/>
      <c r="F27" s="167"/>
      <c r="G27" s="168">
        <f>F27-E27</f>
        <v>0</v>
      </c>
      <c r="H27" s="353" t="e">
        <f>F27/E27*100</f>
        <v>#DIV/0!</v>
      </c>
    </row>
    <row r="28" spans="1:9" s="35" customFormat="1" ht="25.5" customHeight="1">
      <c r="A28" s="34" t="s">
        <v>492</v>
      </c>
      <c r="B28" s="105">
        <v>2146</v>
      </c>
      <c r="C28" s="77">
        <v>-5</v>
      </c>
      <c r="D28" s="77">
        <v>-5</v>
      </c>
      <c r="E28" s="77">
        <v>-6</v>
      </c>
      <c r="F28" s="77">
        <v>-5</v>
      </c>
      <c r="G28" s="80">
        <f t="shared" si="2"/>
        <v>1</v>
      </c>
      <c r="H28" s="353">
        <f t="shared" si="1"/>
        <v>83.333333333333343</v>
      </c>
    </row>
    <row r="29" spans="1:9" ht="27" customHeight="1">
      <c r="A29" s="34" t="s">
        <v>499</v>
      </c>
      <c r="B29" s="105">
        <v>2147</v>
      </c>
      <c r="C29" s="77">
        <v>-15</v>
      </c>
      <c r="D29" s="77">
        <v>-35</v>
      </c>
      <c r="E29" s="77">
        <v>-44</v>
      </c>
      <c r="F29" s="77">
        <v>-35</v>
      </c>
      <c r="G29" s="80">
        <f t="shared" si="2"/>
        <v>9</v>
      </c>
      <c r="H29" s="353">
        <f t="shared" si="1"/>
        <v>79.545454545454547</v>
      </c>
    </row>
    <row r="30" spans="1:9" s="35" customFormat="1" ht="42" customHeight="1">
      <c r="A30" s="34" t="s">
        <v>74</v>
      </c>
      <c r="B30" s="105">
        <v>2150</v>
      </c>
      <c r="C30" s="77">
        <v>-220</v>
      </c>
      <c r="D30" s="77">
        <v>-280</v>
      </c>
      <c r="E30" s="77">
        <v>-248</v>
      </c>
      <c r="F30" s="77">
        <v>-280</v>
      </c>
      <c r="G30" s="80">
        <f t="shared" si="2"/>
        <v>-32</v>
      </c>
      <c r="H30" s="353">
        <f t="shared" si="1"/>
        <v>112.90322580645163</v>
      </c>
    </row>
    <row r="31" spans="1:9" s="35" customFormat="1" ht="36.75" customHeight="1">
      <c r="A31" s="201" t="s">
        <v>188</v>
      </c>
      <c r="B31" s="212">
        <v>2200</v>
      </c>
      <c r="C31" s="80">
        <f>SUM(C16,C17:C19,C20,C30)</f>
        <v>-630</v>
      </c>
      <c r="D31" s="80">
        <f>SUM(D16,D17:D19,D20,D30)</f>
        <v>-782</v>
      </c>
      <c r="E31" s="80">
        <f>SUM(E16,E17:E19,E20,E30)</f>
        <v>-691</v>
      </c>
      <c r="F31" s="80">
        <f>SUM(F16,F17:F19,F20,F30)</f>
        <v>-782</v>
      </c>
      <c r="G31" s="80">
        <f t="shared" si="2"/>
        <v>-91</v>
      </c>
      <c r="H31" s="353">
        <f>F31/E31*100</f>
        <v>113.16931982633864</v>
      </c>
      <c r="I31" s="33"/>
    </row>
    <row r="32" spans="1:9" s="35" customFormat="1" ht="10.5" customHeight="1">
      <c r="A32" s="44"/>
      <c r="B32" s="36"/>
      <c r="C32" s="36"/>
      <c r="D32" s="36"/>
      <c r="E32" s="36"/>
      <c r="F32" s="36"/>
      <c r="G32" s="36"/>
      <c r="H32" s="290"/>
    </row>
    <row r="33" spans="1:10" s="2" customFormat="1" ht="33" customHeight="1">
      <c r="A33" s="88" t="s">
        <v>507</v>
      </c>
      <c r="B33" s="387" t="s">
        <v>287</v>
      </c>
      <c r="C33" s="387"/>
      <c r="D33" s="340"/>
      <c r="E33" s="90"/>
      <c r="F33" s="391" t="s">
        <v>501</v>
      </c>
      <c r="G33" s="391"/>
      <c r="H33" s="391"/>
    </row>
    <row r="34" spans="1:10" s="1" customFormat="1">
      <c r="A34" s="107" t="s">
        <v>231</v>
      </c>
      <c r="B34" s="108"/>
      <c r="C34" s="107" t="s">
        <v>290</v>
      </c>
      <c r="D34" s="107"/>
      <c r="E34" s="108"/>
      <c r="F34" s="414" t="s">
        <v>232</v>
      </c>
      <c r="G34" s="414"/>
      <c r="H34" s="414"/>
    </row>
    <row r="35" spans="1:10" s="36" customFormat="1">
      <c r="A35" s="41"/>
      <c r="H35" s="290"/>
      <c r="I35" s="33"/>
      <c r="J35" s="33"/>
    </row>
    <row r="36" spans="1:10" s="36" customFormat="1">
      <c r="A36" s="41"/>
      <c r="H36" s="290"/>
      <c r="I36" s="33"/>
      <c r="J36" s="33"/>
    </row>
    <row r="37" spans="1:10" s="36" customFormat="1">
      <c r="A37" s="41"/>
      <c r="H37" s="290"/>
      <c r="I37" s="33"/>
      <c r="J37" s="33"/>
    </row>
    <row r="38" spans="1:10" s="36" customFormat="1">
      <c r="A38" s="41"/>
      <c r="H38" s="290"/>
      <c r="I38" s="33"/>
      <c r="J38" s="33"/>
    </row>
    <row r="39" spans="1:10" s="36" customFormat="1">
      <c r="A39" s="41"/>
      <c r="H39" s="290"/>
      <c r="I39" s="33"/>
      <c r="J39" s="33"/>
    </row>
    <row r="40" spans="1:10" s="36" customFormat="1">
      <c r="A40" s="41"/>
      <c r="H40" s="290"/>
      <c r="I40" s="33"/>
      <c r="J40" s="33"/>
    </row>
    <row r="41" spans="1:10" s="36" customFormat="1">
      <c r="A41" s="41"/>
      <c r="H41" s="290"/>
      <c r="I41" s="33"/>
      <c r="J41" s="33"/>
    </row>
    <row r="42" spans="1:10" s="36" customFormat="1">
      <c r="A42" s="41"/>
      <c r="H42" s="290"/>
      <c r="I42" s="33"/>
      <c r="J42" s="33"/>
    </row>
    <row r="43" spans="1:10" s="36" customFormat="1">
      <c r="A43" s="41"/>
      <c r="H43" s="290"/>
      <c r="I43" s="33"/>
      <c r="J43" s="33"/>
    </row>
    <row r="44" spans="1:10" s="36" customFormat="1">
      <c r="A44" s="41"/>
      <c r="H44" s="290"/>
      <c r="I44" s="33"/>
      <c r="J44" s="33"/>
    </row>
    <row r="45" spans="1:10" s="36" customFormat="1">
      <c r="A45" s="41"/>
      <c r="H45" s="290"/>
      <c r="I45" s="33"/>
      <c r="J45" s="33"/>
    </row>
    <row r="46" spans="1:10" s="36" customFormat="1">
      <c r="A46" s="41"/>
      <c r="H46" s="290"/>
      <c r="I46" s="33"/>
      <c r="J46" s="33"/>
    </row>
    <row r="47" spans="1:10" s="36" customFormat="1">
      <c r="A47" s="41"/>
      <c r="H47" s="290"/>
      <c r="I47" s="33"/>
      <c r="J47" s="33"/>
    </row>
    <row r="48" spans="1:10" s="36" customFormat="1">
      <c r="A48" s="41"/>
      <c r="H48" s="290"/>
      <c r="I48" s="33"/>
      <c r="J48" s="33"/>
    </row>
    <row r="49" spans="1:10" s="36" customFormat="1">
      <c r="A49" s="41"/>
      <c r="H49" s="290"/>
      <c r="I49" s="33"/>
      <c r="J49" s="33"/>
    </row>
    <row r="50" spans="1:10" s="36" customFormat="1">
      <c r="A50" s="41"/>
      <c r="H50" s="290"/>
      <c r="I50" s="33"/>
      <c r="J50" s="33"/>
    </row>
    <row r="51" spans="1:10" s="36" customFormat="1">
      <c r="A51" s="41"/>
      <c r="H51" s="290"/>
      <c r="I51" s="33"/>
      <c r="J51" s="33"/>
    </row>
    <row r="52" spans="1:10" s="36" customFormat="1">
      <c r="A52" s="41"/>
      <c r="H52" s="290"/>
      <c r="I52" s="33"/>
      <c r="J52" s="33"/>
    </row>
    <row r="53" spans="1:10" s="36" customFormat="1">
      <c r="A53" s="41"/>
      <c r="H53" s="290"/>
      <c r="I53" s="33"/>
      <c r="J53" s="33"/>
    </row>
    <row r="54" spans="1:10" s="36" customFormat="1">
      <c r="A54" s="41"/>
      <c r="H54" s="290"/>
      <c r="I54" s="33"/>
      <c r="J54" s="33"/>
    </row>
    <row r="55" spans="1:10" s="36" customFormat="1">
      <c r="A55" s="41"/>
      <c r="H55" s="290"/>
      <c r="I55" s="33"/>
      <c r="J55" s="33"/>
    </row>
    <row r="56" spans="1:10" s="36" customFormat="1">
      <c r="A56" s="41"/>
      <c r="H56" s="290"/>
      <c r="I56" s="33"/>
      <c r="J56" s="33"/>
    </row>
    <row r="57" spans="1:10" s="36" customFormat="1">
      <c r="A57" s="41"/>
      <c r="H57" s="290"/>
      <c r="I57" s="33"/>
      <c r="J57" s="33"/>
    </row>
    <row r="58" spans="1:10" s="36" customFormat="1">
      <c r="A58" s="41"/>
      <c r="H58" s="290"/>
      <c r="I58" s="33"/>
      <c r="J58" s="33"/>
    </row>
    <row r="59" spans="1:10" s="36" customFormat="1">
      <c r="A59" s="41"/>
      <c r="H59" s="290"/>
      <c r="I59" s="33"/>
      <c r="J59" s="33"/>
    </row>
    <row r="60" spans="1:10" s="36" customFormat="1">
      <c r="A60" s="41"/>
      <c r="H60" s="290"/>
      <c r="I60" s="33"/>
      <c r="J60" s="33"/>
    </row>
    <row r="61" spans="1:10" s="36" customFormat="1">
      <c r="A61" s="41"/>
      <c r="H61" s="290"/>
      <c r="I61" s="33"/>
      <c r="J61" s="33"/>
    </row>
    <row r="62" spans="1:10" s="36" customFormat="1">
      <c r="A62" s="41"/>
      <c r="H62" s="290"/>
      <c r="I62" s="33"/>
      <c r="J62" s="33"/>
    </row>
    <row r="63" spans="1:10" s="36" customFormat="1">
      <c r="A63" s="41"/>
      <c r="H63" s="290"/>
      <c r="I63" s="33"/>
      <c r="J63" s="33"/>
    </row>
    <row r="64" spans="1:10" s="36" customFormat="1">
      <c r="A64" s="41"/>
      <c r="H64" s="290"/>
      <c r="I64" s="33"/>
      <c r="J64" s="33"/>
    </row>
    <row r="65" spans="1:10" s="36" customFormat="1">
      <c r="A65" s="41"/>
      <c r="H65" s="290"/>
      <c r="I65" s="33"/>
      <c r="J65" s="33"/>
    </row>
    <row r="66" spans="1:10" s="36" customFormat="1">
      <c r="A66" s="41"/>
      <c r="H66" s="290"/>
      <c r="I66" s="33"/>
      <c r="J66" s="33"/>
    </row>
    <row r="67" spans="1:10" s="36" customFormat="1">
      <c r="A67" s="41"/>
      <c r="H67" s="290"/>
      <c r="I67" s="33"/>
      <c r="J67" s="33"/>
    </row>
    <row r="68" spans="1:10" s="36" customFormat="1">
      <c r="A68" s="41"/>
      <c r="H68" s="290"/>
      <c r="I68" s="33"/>
      <c r="J68" s="33"/>
    </row>
    <row r="69" spans="1:10" s="36" customFormat="1">
      <c r="A69" s="41"/>
      <c r="H69" s="290"/>
      <c r="I69" s="33"/>
      <c r="J69" s="33"/>
    </row>
    <row r="70" spans="1:10" s="36" customFormat="1">
      <c r="A70" s="41"/>
      <c r="H70" s="290"/>
      <c r="I70" s="33"/>
      <c r="J70" s="33"/>
    </row>
    <row r="71" spans="1:10" s="36" customFormat="1">
      <c r="A71" s="41"/>
      <c r="H71" s="290"/>
      <c r="I71" s="33"/>
      <c r="J71" s="33"/>
    </row>
    <row r="72" spans="1:10" s="36" customFormat="1">
      <c r="A72" s="41"/>
      <c r="H72" s="290"/>
      <c r="I72" s="33"/>
      <c r="J72" s="33"/>
    </row>
    <row r="73" spans="1:10" s="36" customFormat="1">
      <c r="A73" s="41"/>
      <c r="H73" s="290"/>
      <c r="I73" s="33"/>
      <c r="J73" s="33"/>
    </row>
    <row r="74" spans="1:10" s="36" customFormat="1">
      <c r="A74" s="41"/>
      <c r="H74" s="290"/>
      <c r="I74" s="33"/>
      <c r="J74" s="33"/>
    </row>
    <row r="75" spans="1:10" s="36" customFormat="1">
      <c r="A75" s="41"/>
      <c r="H75" s="290"/>
      <c r="I75" s="33"/>
      <c r="J75" s="33"/>
    </row>
    <row r="76" spans="1:10" s="36" customFormat="1">
      <c r="A76" s="41"/>
      <c r="H76" s="290"/>
      <c r="I76" s="33"/>
      <c r="J76" s="33"/>
    </row>
    <row r="77" spans="1:10" s="36" customFormat="1">
      <c r="A77" s="41"/>
      <c r="H77" s="290"/>
      <c r="I77" s="33"/>
      <c r="J77" s="33"/>
    </row>
    <row r="78" spans="1:10" s="36" customFormat="1">
      <c r="A78" s="41"/>
      <c r="H78" s="290"/>
      <c r="I78" s="33"/>
      <c r="J78" s="33"/>
    </row>
    <row r="79" spans="1:10" s="36" customFormat="1">
      <c r="A79" s="41"/>
      <c r="H79" s="290"/>
      <c r="I79" s="33"/>
      <c r="J79" s="33"/>
    </row>
    <row r="80" spans="1:10" s="36" customFormat="1">
      <c r="A80" s="41"/>
      <c r="H80" s="290"/>
      <c r="I80" s="33"/>
      <c r="J80" s="33"/>
    </row>
    <row r="81" spans="1:10" s="36" customFormat="1">
      <c r="A81" s="41"/>
      <c r="H81" s="290"/>
      <c r="I81" s="33"/>
      <c r="J81" s="33"/>
    </row>
    <row r="82" spans="1:10" s="36" customFormat="1">
      <c r="A82" s="41"/>
      <c r="H82" s="290"/>
      <c r="I82" s="33"/>
      <c r="J82" s="33"/>
    </row>
    <row r="83" spans="1:10" s="36" customFormat="1">
      <c r="A83" s="41"/>
      <c r="H83" s="290"/>
      <c r="I83" s="33"/>
      <c r="J83" s="33"/>
    </row>
    <row r="84" spans="1:10" s="36" customFormat="1">
      <c r="A84" s="41"/>
      <c r="H84" s="290"/>
      <c r="I84" s="33"/>
      <c r="J84" s="33"/>
    </row>
    <row r="85" spans="1:10" s="36" customFormat="1">
      <c r="A85" s="41"/>
      <c r="H85" s="290"/>
      <c r="I85" s="33"/>
      <c r="J85" s="33"/>
    </row>
    <row r="86" spans="1:10" s="36" customFormat="1">
      <c r="A86" s="41"/>
      <c r="H86" s="290"/>
      <c r="I86" s="33"/>
      <c r="J86" s="33"/>
    </row>
    <row r="87" spans="1:10" s="36" customFormat="1">
      <c r="A87" s="41"/>
      <c r="H87" s="290"/>
      <c r="I87" s="33"/>
      <c r="J87" s="33"/>
    </row>
    <row r="88" spans="1:10" s="36" customFormat="1">
      <c r="A88" s="41"/>
      <c r="H88" s="290"/>
      <c r="I88" s="33"/>
      <c r="J88" s="33"/>
    </row>
    <row r="89" spans="1:10" s="36" customFormat="1">
      <c r="A89" s="41"/>
      <c r="H89" s="290"/>
      <c r="I89" s="33"/>
      <c r="J89" s="33"/>
    </row>
    <row r="90" spans="1:10" s="36" customFormat="1">
      <c r="A90" s="41"/>
      <c r="H90" s="290"/>
      <c r="I90" s="33"/>
      <c r="J90" s="33"/>
    </row>
    <row r="91" spans="1:10" s="36" customFormat="1">
      <c r="A91" s="41"/>
      <c r="H91" s="290"/>
      <c r="I91" s="33"/>
      <c r="J91" s="33"/>
    </row>
    <row r="92" spans="1:10" s="36" customFormat="1">
      <c r="A92" s="41"/>
      <c r="H92" s="290"/>
      <c r="I92" s="33"/>
      <c r="J92" s="33"/>
    </row>
    <row r="93" spans="1:10" s="36" customFormat="1">
      <c r="A93" s="41"/>
      <c r="H93" s="290"/>
      <c r="I93" s="33"/>
      <c r="J93" s="33"/>
    </row>
    <row r="94" spans="1:10" s="36" customFormat="1">
      <c r="A94" s="41"/>
      <c r="H94" s="290"/>
      <c r="I94" s="33"/>
      <c r="J94" s="33"/>
    </row>
    <row r="95" spans="1:10" s="36" customFormat="1">
      <c r="A95" s="41"/>
      <c r="H95" s="290"/>
      <c r="I95" s="33"/>
      <c r="J95" s="33"/>
    </row>
    <row r="96" spans="1:10" s="36" customFormat="1">
      <c r="A96" s="41"/>
      <c r="H96" s="290"/>
      <c r="I96" s="33"/>
      <c r="J96" s="33"/>
    </row>
    <row r="97" spans="1:10" s="36" customFormat="1">
      <c r="A97" s="41"/>
      <c r="H97" s="290"/>
      <c r="I97" s="33"/>
      <c r="J97" s="33"/>
    </row>
    <row r="98" spans="1:10" s="36" customFormat="1">
      <c r="A98" s="41"/>
      <c r="H98" s="290"/>
      <c r="I98" s="33"/>
      <c r="J98" s="33"/>
    </row>
    <row r="99" spans="1:10" s="36" customFormat="1">
      <c r="A99" s="41"/>
      <c r="H99" s="290"/>
      <c r="I99" s="33"/>
      <c r="J99" s="33"/>
    </row>
    <row r="100" spans="1:10" s="36" customFormat="1">
      <c r="A100" s="41"/>
      <c r="H100" s="290"/>
      <c r="I100" s="33"/>
      <c r="J100" s="33"/>
    </row>
    <row r="101" spans="1:10" s="36" customFormat="1">
      <c r="A101" s="41"/>
      <c r="H101" s="290"/>
      <c r="I101" s="33"/>
      <c r="J101" s="33"/>
    </row>
    <row r="102" spans="1:10" s="36" customFormat="1">
      <c r="A102" s="41"/>
      <c r="H102" s="290"/>
      <c r="I102" s="33"/>
      <c r="J102" s="33"/>
    </row>
    <row r="103" spans="1:10" s="36" customFormat="1">
      <c r="A103" s="41"/>
      <c r="H103" s="290"/>
      <c r="I103" s="33"/>
      <c r="J103" s="33"/>
    </row>
    <row r="104" spans="1:10" s="36" customFormat="1">
      <c r="A104" s="41"/>
      <c r="H104" s="290"/>
      <c r="I104" s="33"/>
      <c r="J104" s="33"/>
    </row>
    <row r="105" spans="1:10" s="36" customFormat="1">
      <c r="A105" s="41"/>
      <c r="H105" s="290"/>
      <c r="I105" s="33"/>
      <c r="J105" s="33"/>
    </row>
    <row r="106" spans="1:10" s="36" customFormat="1">
      <c r="A106" s="41"/>
      <c r="H106" s="290"/>
      <c r="I106" s="33"/>
      <c r="J106" s="33"/>
    </row>
    <row r="107" spans="1:10" s="36" customFormat="1">
      <c r="A107" s="41"/>
      <c r="H107" s="290"/>
      <c r="I107" s="33"/>
      <c r="J107" s="33"/>
    </row>
    <row r="108" spans="1:10" s="36" customFormat="1">
      <c r="A108" s="41"/>
      <c r="H108" s="290"/>
      <c r="I108" s="33"/>
      <c r="J108" s="33"/>
    </row>
    <row r="109" spans="1:10" s="36" customFormat="1">
      <c r="A109" s="41"/>
      <c r="H109" s="290"/>
      <c r="I109" s="33"/>
      <c r="J109" s="33"/>
    </row>
    <row r="110" spans="1:10" s="36" customFormat="1">
      <c r="A110" s="41"/>
      <c r="H110" s="290"/>
      <c r="I110" s="33"/>
      <c r="J110" s="33"/>
    </row>
    <row r="111" spans="1:10" s="36" customFormat="1">
      <c r="A111" s="41"/>
      <c r="H111" s="290"/>
      <c r="I111" s="33"/>
      <c r="J111" s="33"/>
    </row>
    <row r="112" spans="1:10" s="36" customFormat="1">
      <c r="A112" s="41"/>
      <c r="H112" s="290"/>
      <c r="I112" s="33"/>
      <c r="J112" s="33"/>
    </row>
    <row r="113" spans="1:10" s="36" customFormat="1">
      <c r="A113" s="41"/>
      <c r="H113" s="290"/>
      <c r="I113" s="33"/>
      <c r="J113" s="33"/>
    </row>
    <row r="114" spans="1:10" s="36" customFormat="1">
      <c r="A114" s="41"/>
      <c r="H114" s="290"/>
      <c r="I114" s="33"/>
      <c r="J114" s="33"/>
    </row>
    <row r="115" spans="1:10" s="36" customFormat="1">
      <c r="A115" s="41"/>
      <c r="H115" s="290"/>
      <c r="I115" s="33"/>
      <c r="J115" s="33"/>
    </row>
    <row r="116" spans="1:10" s="36" customFormat="1">
      <c r="A116" s="41"/>
      <c r="H116" s="290"/>
      <c r="I116" s="33"/>
      <c r="J116" s="33"/>
    </row>
    <row r="117" spans="1:10" s="36" customFormat="1">
      <c r="A117" s="41"/>
      <c r="H117" s="290"/>
      <c r="I117" s="33"/>
      <c r="J117" s="33"/>
    </row>
    <row r="118" spans="1:10" s="36" customFormat="1">
      <c r="A118" s="41"/>
      <c r="H118" s="290"/>
      <c r="I118" s="33"/>
      <c r="J118" s="33"/>
    </row>
    <row r="119" spans="1:10" s="36" customFormat="1">
      <c r="A119" s="41"/>
      <c r="H119" s="290"/>
      <c r="I119" s="33"/>
      <c r="J119" s="33"/>
    </row>
    <row r="120" spans="1:10" s="36" customFormat="1">
      <c r="A120" s="41"/>
      <c r="H120" s="290"/>
      <c r="I120" s="33"/>
      <c r="J120" s="33"/>
    </row>
    <row r="121" spans="1:10" s="36" customFormat="1">
      <c r="A121" s="41"/>
      <c r="H121" s="290"/>
      <c r="I121" s="33"/>
      <c r="J121" s="33"/>
    </row>
    <row r="122" spans="1:10" s="36" customFormat="1">
      <c r="A122" s="41"/>
      <c r="H122" s="290"/>
      <c r="I122" s="33"/>
      <c r="J122" s="33"/>
    </row>
    <row r="123" spans="1:10" s="36" customFormat="1">
      <c r="A123" s="41"/>
      <c r="H123" s="290"/>
      <c r="I123" s="33"/>
      <c r="J123" s="33"/>
    </row>
    <row r="124" spans="1:10" s="36" customFormat="1">
      <c r="A124" s="41"/>
      <c r="H124" s="290"/>
      <c r="I124" s="33"/>
      <c r="J124" s="33"/>
    </row>
    <row r="125" spans="1:10" s="36" customFormat="1">
      <c r="A125" s="41"/>
      <c r="H125" s="290"/>
      <c r="I125" s="33"/>
      <c r="J125" s="33"/>
    </row>
    <row r="126" spans="1:10" s="36" customFormat="1">
      <c r="A126" s="41"/>
      <c r="H126" s="290"/>
      <c r="I126" s="33"/>
      <c r="J126" s="33"/>
    </row>
    <row r="127" spans="1:10" s="36" customFormat="1">
      <c r="A127" s="41"/>
      <c r="H127" s="290"/>
      <c r="I127" s="33"/>
      <c r="J127" s="33"/>
    </row>
    <row r="128" spans="1:10" s="36" customFormat="1">
      <c r="A128" s="41"/>
      <c r="H128" s="290"/>
      <c r="I128" s="33"/>
      <c r="J128" s="33"/>
    </row>
    <row r="129" spans="1:10" s="36" customFormat="1">
      <c r="A129" s="41"/>
      <c r="H129" s="290"/>
      <c r="I129" s="33"/>
      <c r="J129" s="33"/>
    </row>
    <row r="130" spans="1:10" s="36" customFormat="1">
      <c r="A130" s="41"/>
      <c r="H130" s="290"/>
      <c r="I130" s="33"/>
      <c r="J130" s="33"/>
    </row>
    <row r="131" spans="1:10" s="36" customFormat="1">
      <c r="A131" s="41"/>
      <c r="H131" s="290"/>
      <c r="I131" s="33"/>
      <c r="J131" s="33"/>
    </row>
    <row r="132" spans="1:10" s="36" customFormat="1">
      <c r="A132" s="41"/>
      <c r="H132" s="290"/>
      <c r="I132" s="33"/>
      <c r="J132" s="33"/>
    </row>
    <row r="133" spans="1:10" s="36" customFormat="1">
      <c r="A133" s="41"/>
      <c r="H133" s="290"/>
      <c r="I133" s="33"/>
      <c r="J133" s="33"/>
    </row>
    <row r="134" spans="1:10" s="36" customFormat="1">
      <c r="A134" s="41"/>
      <c r="H134" s="290"/>
      <c r="I134" s="33"/>
      <c r="J134" s="33"/>
    </row>
    <row r="135" spans="1:10" s="36" customFormat="1">
      <c r="A135" s="41"/>
      <c r="H135" s="290"/>
      <c r="I135" s="33"/>
      <c r="J135" s="33"/>
    </row>
    <row r="136" spans="1:10" s="36" customFormat="1">
      <c r="A136" s="41"/>
      <c r="H136" s="290"/>
      <c r="I136" s="33"/>
      <c r="J136" s="33"/>
    </row>
    <row r="137" spans="1:10" s="36" customFormat="1">
      <c r="A137" s="41"/>
      <c r="H137" s="290"/>
      <c r="I137" s="33"/>
      <c r="J137" s="33"/>
    </row>
    <row r="138" spans="1:10" s="36" customFormat="1">
      <c r="A138" s="41"/>
      <c r="H138" s="290"/>
      <c r="I138" s="33"/>
      <c r="J138" s="33"/>
    </row>
    <row r="139" spans="1:10" s="36" customFormat="1">
      <c r="A139" s="41"/>
      <c r="H139" s="290"/>
      <c r="I139" s="33"/>
      <c r="J139" s="33"/>
    </row>
    <row r="140" spans="1:10" s="36" customFormat="1">
      <c r="A140" s="41"/>
      <c r="H140" s="290"/>
      <c r="I140" s="33"/>
      <c r="J140" s="33"/>
    </row>
    <row r="141" spans="1:10" s="36" customFormat="1">
      <c r="A141" s="41"/>
      <c r="H141" s="290"/>
      <c r="I141" s="33"/>
      <c r="J141" s="33"/>
    </row>
    <row r="142" spans="1:10" s="36" customFormat="1">
      <c r="A142" s="41"/>
      <c r="H142" s="290"/>
      <c r="I142" s="33"/>
      <c r="J142" s="33"/>
    </row>
    <row r="143" spans="1:10" s="36" customFormat="1">
      <c r="A143" s="41"/>
      <c r="H143" s="290"/>
      <c r="I143" s="33"/>
      <c r="J143" s="33"/>
    </row>
    <row r="144" spans="1:10" s="36" customFormat="1">
      <c r="A144" s="41"/>
      <c r="H144" s="290"/>
      <c r="I144" s="33"/>
      <c r="J144" s="33"/>
    </row>
    <row r="145" spans="1:10" s="36" customFormat="1">
      <c r="A145" s="41"/>
      <c r="H145" s="290"/>
      <c r="I145" s="33"/>
      <c r="J145" s="33"/>
    </row>
    <row r="146" spans="1:10" s="36" customFormat="1">
      <c r="A146" s="41"/>
      <c r="H146" s="290"/>
      <c r="I146" s="33"/>
      <c r="J146" s="33"/>
    </row>
    <row r="147" spans="1:10" s="36" customFormat="1">
      <c r="A147" s="41"/>
      <c r="H147" s="290"/>
      <c r="I147" s="33"/>
      <c r="J147" s="33"/>
    </row>
    <row r="148" spans="1:10" s="36" customFormat="1">
      <c r="A148" s="41"/>
      <c r="H148" s="290"/>
      <c r="I148" s="33"/>
      <c r="J148" s="33"/>
    </row>
    <row r="149" spans="1:10" s="36" customFormat="1">
      <c r="A149" s="41"/>
      <c r="H149" s="290"/>
      <c r="I149" s="33"/>
      <c r="J149" s="33"/>
    </row>
    <row r="150" spans="1:10" s="36" customFormat="1">
      <c r="A150" s="41"/>
      <c r="H150" s="290"/>
      <c r="I150" s="33"/>
      <c r="J150" s="33"/>
    </row>
    <row r="151" spans="1:10" s="36" customFormat="1">
      <c r="A151" s="41"/>
      <c r="H151" s="290"/>
      <c r="I151" s="33"/>
      <c r="J151" s="33"/>
    </row>
    <row r="152" spans="1:10" s="36" customFormat="1">
      <c r="A152" s="41"/>
      <c r="H152" s="290"/>
      <c r="I152" s="33"/>
      <c r="J152" s="33"/>
    </row>
    <row r="153" spans="1:10" s="36" customFormat="1">
      <c r="A153" s="41"/>
      <c r="H153" s="290"/>
      <c r="I153" s="33"/>
      <c r="J153" s="33"/>
    </row>
    <row r="154" spans="1:10" s="36" customFormat="1">
      <c r="A154" s="41"/>
      <c r="H154" s="290"/>
      <c r="I154" s="33"/>
      <c r="J154" s="33"/>
    </row>
    <row r="155" spans="1:10" s="36" customFormat="1">
      <c r="A155" s="41"/>
      <c r="H155" s="290"/>
      <c r="I155" s="33"/>
      <c r="J155" s="33"/>
    </row>
    <row r="156" spans="1:10" s="36" customFormat="1">
      <c r="A156" s="41"/>
      <c r="H156" s="290"/>
      <c r="I156" s="33"/>
      <c r="J156" s="33"/>
    </row>
    <row r="157" spans="1:10" s="36" customFormat="1">
      <c r="A157" s="41"/>
      <c r="H157" s="290"/>
      <c r="I157" s="33"/>
      <c r="J157" s="33"/>
    </row>
    <row r="158" spans="1:10" s="36" customFormat="1">
      <c r="A158" s="41"/>
      <c r="H158" s="290"/>
      <c r="I158" s="33"/>
      <c r="J158" s="33"/>
    </row>
    <row r="159" spans="1:10" s="36" customFormat="1">
      <c r="A159" s="41"/>
      <c r="H159" s="290"/>
      <c r="I159" s="33"/>
      <c r="J159" s="33"/>
    </row>
    <row r="160" spans="1:10" s="36" customFormat="1">
      <c r="A160" s="41"/>
      <c r="H160" s="290"/>
      <c r="I160" s="33"/>
      <c r="J160" s="33"/>
    </row>
    <row r="161" spans="1:10" s="36" customFormat="1">
      <c r="A161" s="41"/>
      <c r="H161" s="290"/>
      <c r="I161" s="33"/>
      <c r="J161" s="33"/>
    </row>
    <row r="162" spans="1:10" s="36" customFormat="1">
      <c r="A162" s="41"/>
      <c r="H162" s="290"/>
      <c r="I162" s="33"/>
      <c r="J162" s="33"/>
    </row>
    <row r="163" spans="1:10" s="36" customFormat="1">
      <c r="A163" s="41"/>
      <c r="H163" s="290"/>
      <c r="I163" s="33"/>
      <c r="J163" s="33"/>
    </row>
    <row r="164" spans="1:10" s="36" customFormat="1">
      <c r="A164" s="41"/>
      <c r="H164" s="290"/>
      <c r="I164" s="33"/>
      <c r="J164" s="33"/>
    </row>
    <row r="165" spans="1:10" s="36" customFormat="1">
      <c r="A165" s="41"/>
      <c r="H165" s="290"/>
      <c r="I165" s="33"/>
      <c r="J165" s="33"/>
    </row>
    <row r="166" spans="1:10" s="36" customFormat="1">
      <c r="A166" s="41"/>
      <c r="H166" s="290"/>
      <c r="I166" s="33"/>
      <c r="J166" s="33"/>
    </row>
    <row r="167" spans="1:10" s="36" customFormat="1">
      <c r="A167" s="41"/>
      <c r="H167" s="290"/>
      <c r="I167" s="33"/>
      <c r="J167" s="33"/>
    </row>
    <row r="168" spans="1:10" s="36" customFormat="1">
      <c r="A168" s="41"/>
      <c r="H168" s="290"/>
      <c r="I168" s="33"/>
      <c r="J168" s="33"/>
    </row>
    <row r="169" spans="1:10" s="36" customFormat="1">
      <c r="A169" s="41"/>
      <c r="H169" s="290"/>
      <c r="I169" s="33"/>
      <c r="J169" s="33"/>
    </row>
    <row r="170" spans="1:10" s="36" customFormat="1">
      <c r="A170" s="41"/>
      <c r="H170" s="290"/>
      <c r="I170" s="33"/>
      <c r="J170" s="33"/>
    </row>
    <row r="171" spans="1:10" s="36" customFormat="1">
      <c r="A171" s="41"/>
      <c r="H171" s="290"/>
      <c r="I171" s="33"/>
      <c r="J171" s="33"/>
    </row>
    <row r="172" spans="1:10" s="36" customFormat="1">
      <c r="A172" s="41"/>
      <c r="H172" s="290"/>
      <c r="I172" s="33"/>
      <c r="J172" s="33"/>
    </row>
    <row r="173" spans="1:10" s="36" customFormat="1">
      <c r="A173" s="41"/>
      <c r="H173" s="290"/>
      <c r="I173" s="33"/>
      <c r="J173" s="33"/>
    </row>
    <row r="174" spans="1:10" s="36" customFormat="1">
      <c r="A174" s="41"/>
      <c r="H174" s="290"/>
      <c r="I174" s="33"/>
      <c r="J174" s="33"/>
    </row>
    <row r="175" spans="1:10" s="36" customFormat="1">
      <c r="A175" s="41"/>
      <c r="H175" s="290"/>
      <c r="I175" s="33"/>
      <c r="J175" s="33"/>
    </row>
    <row r="176" spans="1:10" s="36" customFormat="1">
      <c r="A176" s="41"/>
      <c r="H176" s="290"/>
      <c r="I176" s="33"/>
      <c r="J176" s="33"/>
    </row>
    <row r="177" spans="1:10" s="36" customFormat="1">
      <c r="A177" s="41"/>
      <c r="H177" s="290"/>
      <c r="I177" s="33"/>
      <c r="J177" s="33"/>
    </row>
    <row r="178" spans="1:10" s="36" customFormat="1">
      <c r="A178" s="41"/>
      <c r="H178" s="290"/>
      <c r="I178" s="33"/>
      <c r="J178" s="33"/>
    </row>
    <row r="179" spans="1:10" s="36" customFormat="1">
      <c r="A179" s="41"/>
      <c r="H179" s="290"/>
      <c r="I179" s="33"/>
      <c r="J179" s="33"/>
    </row>
    <row r="180" spans="1:10" s="36" customFormat="1">
      <c r="A180" s="41"/>
      <c r="H180" s="290"/>
      <c r="I180" s="33"/>
      <c r="J180" s="33"/>
    </row>
    <row r="181" spans="1:10" s="36" customFormat="1">
      <c r="A181" s="41"/>
      <c r="H181" s="290"/>
      <c r="I181" s="33"/>
      <c r="J181" s="33"/>
    </row>
    <row r="182" spans="1:10" s="36" customFormat="1">
      <c r="A182" s="41"/>
      <c r="H182" s="290"/>
      <c r="I182" s="33"/>
      <c r="J182" s="33"/>
    </row>
    <row r="183" spans="1:10" s="36" customFormat="1">
      <c r="A183" s="41"/>
      <c r="H183" s="290"/>
      <c r="I183" s="33"/>
      <c r="J183" s="33"/>
    </row>
    <row r="184" spans="1:10" s="36" customFormat="1">
      <c r="A184" s="41"/>
      <c r="H184" s="290"/>
      <c r="I184" s="33"/>
      <c r="J184" s="33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</sheetPr>
  <dimension ref="A1:H76"/>
  <sheetViews>
    <sheetView zoomScale="115" zoomScaleNormal="115" zoomScaleSheetLayoutView="100" workbookViewId="0">
      <pane xSplit="1" ySplit="5" topLeftCell="B64" activePane="bottomRight" state="frozen"/>
      <selection activeCell="A67" sqref="A67"/>
      <selection pane="topRight" activeCell="A67" sqref="A67"/>
      <selection pane="bottomLeft" activeCell="A67" sqref="A67"/>
      <selection pane="bottomRight" activeCell="C7" sqref="A7:H7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94" customWidth="1"/>
    <col min="9" max="16384" width="9.140625" style="1"/>
  </cols>
  <sheetData>
    <row r="1" spans="1:8" ht="32.25" customHeight="1">
      <c r="A1" s="374" t="s">
        <v>116</v>
      </c>
      <c r="B1" s="374"/>
      <c r="C1" s="374"/>
      <c r="D1" s="374"/>
      <c r="E1" s="374"/>
      <c r="F1" s="374"/>
      <c r="G1" s="374"/>
      <c r="H1" s="374"/>
    </row>
    <row r="2" spans="1:8" ht="6.75" customHeight="1">
      <c r="A2" s="16"/>
      <c r="B2" s="16"/>
      <c r="C2" s="16"/>
      <c r="D2" s="16"/>
      <c r="E2" s="16"/>
      <c r="F2" s="16"/>
      <c r="G2" s="16"/>
      <c r="H2" s="292"/>
    </row>
    <row r="3" spans="1:8" ht="33.75" customHeight="1">
      <c r="A3" s="383" t="s">
        <v>201</v>
      </c>
      <c r="B3" s="422" t="s">
        <v>1</v>
      </c>
      <c r="C3" s="383" t="s">
        <v>483</v>
      </c>
      <c r="D3" s="383"/>
      <c r="E3" s="423" t="s">
        <v>541</v>
      </c>
      <c r="F3" s="424"/>
      <c r="G3" s="424"/>
      <c r="H3" s="425"/>
    </row>
    <row r="4" spans="1:8" ht="60" customHeight="1">
      <c r="A4" s="383"/>
      <c r="B4" s="422"/>
      <c r="C4" s="339" t="s">
        <v>524</v>
      </c>
      <c r="D4" s="327" t="s">
        <v>526</v>
      </c>
      <c r="E4" s="45" t="s">
        <v>536</v>
      </c>
      <c r="F4" s="331" t="s">
        <v>537</v>
      </c>
      <c r="G4" s="45" t="s">
        <v>196</v>
      </c>
      <c r="H4" s="282" t="s">
        <v>197</v>
      </c>
    </row>
    <row r="5" spans="1:8" ht="13.5" customHeight="1">
      <c r="A5" s="84">
        <v>1</v>
      </c>
      <c r="B5" s="101">
        <v>2</v>
      </c>
      <c r="C5" s="84">
        <v>3</v>
      </c>
      <c r="D5" s="84">
        <v>4</v>
      </c>
      <c r="E5" s="84">
        <v>5</v>
      </c>
      <c r="F5" s="101">
        <v>6</v>
      </c>
      <c r="G5" s="84">
        <v>7</v>
      </c>
      <c r="H5" s="295">
        <v>8</v>
      </c>
    </row>
    <row r="6" spans="1:8" s="40" customFormat="1" ht="29.25" customHeight="1">
      <c r="A6" s="421" t="s">
        <v>120</v>
      </c>
      <c r="B6" s="421"/>
      <c r="C6" s="421"/>
      <c r="D6" s="421"/>
      <c r="E6" s="421"/>
      <c r="F6" s="421"/>
      <c r="G6" s="421"/>
      <c r="H6" s="421"/>
    </row>
    <row r="7" spans="1:8" ht="45" customHeight="1">
      <c r="A7" s="197" t="s">
        <v>365</v>
      </c>
      <c r="B7" s="198" t="s">
        <v>366</v>
      </c>
      <c r="C7" s="217">
        <f>SUM(C8:C12)</f>
        <v>14085</v>
      </c>
      <c r="D7" s="217">
        <f>SUM(D8:D12)</f>
        <v>20333</v>
      </c>
      <c r="E7" s="217">
        <f>SUM(E8:E12)</f>
        <v>13816</v>
      </c>
      <c r="F7" s="217">
        <f>SUM(F8:F12)</f>
        <v>20333</v>
      </c>
      <c r="G7" s="217">
        <f t="shared" ref="G7:G19" si="0">F7-E7</f>
        <v>6517</v>
      </c>
      <c r="H7" s="283">
        <f>F7/E7*100</f>
        <v>147.1699478865084</v>
      </c>
    </row>
    <row r="8" spans="1:8" ht="28.5" customHeight="1">
      <c r="A8" s="224" t="s">
        <v>345</v>
      </c>
      <c r="B8" s="194" t="s">
        <v>346</v>
      </c>
      <c r="C8" s="77">
        <v>14375</v>
      </c>
      <c r="D8" s="77">
        <v>20333</v>
      </c>
      <c r="E8" s="77">
        <v>13816</v>
      </c>
      <c r="F8" s="77">
        <v>20333</v>
      </c>
      <c r="G8" s="80">
        <f t="shared" si="0"/>
        <v>6517</v>
      </c>
      <c r="H8" s="283">
        <f t="shared" ref="H8:H19" si="1">F8/E8*100</f>
        <v>147.1699478865084</v>
      </c>
    </row>
    <row r="9" spans="1:8" ht="30" customHeight="1">
      <c r="A9" s="225" t="s">
        <v>452</v>
      </c>
      <c r="B9" s="194" t="s">
        <v>347</v>
      </c>
      <c r="C9" s="77"/>
      <c r="D9" s="77"/>
      <c r="E9" s="77"/>
      <c r="F9" s="77"/>
      <c r="G9" s="80">
        <f t="shared" si="0"/>
        <v>0</v>
      </c>
      <c r="H9" s="283" t="e">
        <f t="shared" si="1"/>
        <v>#DIV/0!</v>
      </c>
    </row>
    <row r="10" spans="1:8" ht="25.5" customHeight="1">
      <c r="A10" s="225" t="s">
        <v>348</v>
      </c>
      <c r="B10" s="194" t="s">
        <v>349</v>
      </c>
      <c r="C10" s="77"/>
      <c r="D10" s="77"/>
      <c r="E10" s="77"/>
      <c r="F10" s="77"/>
      <c r="G10" s="80">
        <f t="shared" si="0"/>
        <v>0</v>
      </c>
      <c r="H10" s="283" t="e">
        <f t="shared" si="1"/>
        <v>#DIV/0!</v>
      </c>
    </row>
    <row r="11" spans="1:8" ht="24.75" customHeight="1">
      <c r="A11" s="225" t="s">
        <v>453</v>
      </c>
      <c r="B11" s="194" t="s">
        <v>350</v>
      </c>
      <c r="C11" s="77"/>
      <c r="D11" s="77"/>
      <c r="E11" s="77"/>
      <c r="F11" s="77"/>
      <c r="G11" s="80">
        <f t="shared" si="0"/>
        <v>0</v>
      </c>
      <c r="H11" s="283" t="e">
        <f t="shared" si="1"/>
        <v>#DIV/0!</v>
      </c>
    </row>
    <row r="12" spans="1:8" ht="34.5" customHeight="1">
      <c r="A12" s="299" t="s">
        <v>493</v>
      </c>
      <c r="B12" s="195" t="s">
        <v>351</v>
      </c>
      <c r="C12" s="77">
        <v>-290</v>
      </c>
      <c r="D12" s="77"/>
      <c r="E12" s="77"/>
      <c r="F12" s="77"/>
      <c r="G12" s="80">
        <f t="shared" si="0"/>
        <v>0</v>
      </c>
      <c r="H12" s="283" t="e">
        <f t="shared" si="1"/>
        <v>#DIV/0!</v>
      </c>
    </row>
    <row r="13" spans="1:8" ht="41.25" customHeight="1">
      <c r="A13" s="197" t="s">
        <v>352</v>
      </c>
      <c r="B13" s="198" t="s">
        <v>353</v>
      </c>
      <c r="C13" s="217">
        <f>SUM(C14:C18)</f>
        <v>-13925</v>
      </c>
      <c r="D13" s="217">
        <f>SUM(D14:D18)</f>
        <v>-20331</v>
      </c>
      <c r="E13" s="217">
        <f>SUM(E14:E18)</f>
        <v>-13828</v>
      </c>
      <c r="F13" s="217">
        <f>SUM(F14:F18)</f>
        <v>-20331</v>
      </c>
      <c r="G13" s="217">
        <f t="shared" si="0"/>
        <v>-6503</v>
      </c>
      <c r="H13" s="283">
        <f t="shared" si="1"/>
        <v>147.02776974255133</v>
      </c>
    </row>
    <row r="14" spans="1:8" ht="30.75" customHeight="1">
      <c r="A14" s="224" t="s">
        <v>354</v>
      </c>
      <c r="B14" s="194" t="s">
        <v>355</v>
      </c>
      <c r="C14" s="77">
        <v>-12403</v>
      </c>
      <c r="D14" s="77">
        <v>-18412</v>
      </c>
      <c r="E14" s="77">
        <v>-12976</v>
      </c>
      <c r="F14" s="77">
        <v>-18412</v>
      </c>
      <c r="G14" s="217">
        <f t="shared" si="0"/>
        <v>-5436</v>
      </c>
      <c r="H14" s="283">
        <f t="shared" si="1"/>
        <v>141.89272503082614</v>
      </c>
    </row>
    <row r="15" spans="1:8" ht="26.25" customHeight="1">
      <c r="A15" s="224" t="s">
        <v>356</v>
      </c>
      <c r="B15" s="194" t="s">
        <v>357</v>
      </c>
      <c r="C15" s="77">
        <v>-1091</v>
      </c>
      <c r="D15" s="77">
        <v>-1205</v>
      </c>
      <c r="E15" s="77">
        <v>-204</v>
      </c>
      <c r="F15" s="77">
        <v>-1205</v>
      </c>
      <c r="G15" s="217">
        <f t="shared" si="0"/>
        <v>-1001</v>
      </c>
      <c r="H15" s="283">
        <f t="shared" si="1"/>
        <v>590.68627450980398</v>
      </c>
    </row>
    <row r="16" spans="1:8" ht="28.5" customHeight="1">
      <c r="A16" s="224" t="s">
        <v>358</v>
      </c>
      <c r="B16" s="194" t="s">
        <v>359</v>
      </c>
      <c r="C16" s="77" t="s">
        <v>247</v>
      </c>
      <c r="D16" s="77" t="s">
        <v>247</v>
      </c>
      <c r="E16" s="77" t="s">
        <v>247</v>
      </c>
      <c r="F16" s="77" t="s">
        <v>247</v>
      </c>
      <c r="G16" s="217" t="e">
        <f t="shared" si="0"/>
        <v>#VALUE!</v>
      </c>
      <c r="H16" s="283" t="e">
        <f t="shared" si="1"/>
        <v>#VALUE!</v>
      </c>
    </row>
    <row r="17" spans="1:8" ht="28.5" customHeight="1">
      <c r="A17" s="224" t="s">
        <v>360</v>
      </c>
      <c r="B17" s="195" t="s">
        <v>361</v>
      </c>
      <c r="C17" s="77">
        <v>-431</v>
      </c>
      <c r="D17" s="77">
        <v>-714</v>
      </c>
      <c r="E17" s="77">
        <v>-648</v>
      </c>
      <c r="F17" s="77">
        <v>-714</v>
      </c>
      <c r="G17" s="217">
        <f t="shared" si="0"/>
        <v>-66</v>
      </c>
      <c r="H17" s="283">
        <f t="shared" si="1"/>
        <v>110.18518518518519</v>
      </c>
    </row>
    <row r="18" spans="1:8" ht="29.25" customHeight="1">
      <c r="A18" s="224" t="s">
        <v>362</v>
      </c>
      <c r="B18" s="195" t="s">
        <v>363</v>
      </c>
      <c r="C18" s="77" t="s">
        <v>247</v>
      </c>
      <c r="D18" s="77" t="s">
        <v>247</v>
      </c>
      <c r="E18" s="77" t="s">
        <v>247</v>
      </c>
      <c r="F18" s="77" t="s">
        <v>247</v>
      </c>
      <c r="G18" s="217" t="e">
        <f t="shared" si="0"/>
        <v>#VALUE!</v>
      </c>
      <c r="H18" s="283" t="e">
        <f t="shared" si="1"/>
        <v>#VALUE!</v>
      </c>
    </row>
    <row r="19" spans="1:8" ht="39.75" customHeight="1">
      <c r="A19" s="199" t="s">
        <v>119</v>
      </c>
      <c r="B19" s="200" t="s">
        <v>364</v>
      </c>
      <c r="C19" s="217">
        <f>SUM(C7,C13)</f>
        <v>160</v>
      </c>
      <c r="D19" s="217">
        <f t="shared" ref="D19:E19" si="2">SUM(D7,D13)</f>
        <v>2</v>
      </c>
      <c r="E19" s="217">
        <f t="shared" si="2"/>
        <v>-12</v>
      </c>
      <c r="F19" s="217">
        <f t="shared" ref="F19" si="3">SUM(F7,F13)</f>
        <v>2</v>
      </c>
      <c r="G19" s="217">
        <f t="shared" si="0"/>
        <v>14</v>
      </c>
      <c r="H19" s="283">
        <f t="shared" si="1"/>
        <v>-16.666666666666664</v>
      </c>
    </row>
    <row r="20" spans="1:8" ht="31.5" customHeight="1">
      <c r="A20" s="421" t="s">
        <v>121</v>
      </c>
      <c r="B20" s="421"/>
      <c r="C20" s="421"/>
      <c r="D20" s="421"/>
      <c r="E20" s="421"/>
      <c r="F20" s="421"/>
      <c r="G20" s="421"/>
      <c r="H20" s="421"/>
    </row>
    <row r="21" spans="1:8" ht="40.5" customHeight="1">
      <c r="A21" s="197" t="s">
        <v>399</v>
      </c>
      <c r="B21" s="213"/>
      <c r="C21" s="80">
        <f>SUM(C22:C28)</f>
        <v>0</v>
      </c>
      <c r="D21" s="80">
        <f t="shared" ref="D21:F21" si="4">SUM(D22:D28)</f>
        <v>0</v>
      </c>
      <c r="E21" s="80">
        <f t="shared" si="4"/>
        <v>0</v>
      </c>
      <c r="F21" s="80">
        <f t="shared" si="4"/>
        <v>0</v>
      </c>
      <c r="G21" s="80">
        <f t="shared" ref="G21:G41" si="5">F21-E21</f>
        <v>0</v>
      </c>
      <c r="H21" s="353" t="e">
        <f>F21/E21*100</f>
        <v>#DIV/0!</v>
      </c>
    </row>
    <row r="22" spans="1:8" ht="28.5" customHeight="1">
      <c r="A22" s="226" t="s">
        <v>28</v>
      </c>
      <c r="B22" s="194" t="s">
        <v>402</v>
      </c>
      <c r="C22" s="77"/>
      <c r="D22" s="77"/>
      <c r="E22" s="77"/>
      <c r="F22" s="77"/>
      <c r="G22" s="80">
        <f t="shared" si="5"/>
        <v>0</v>
      </c>
      <c r="H22" s="353" t="e">
        <f t="shared" ref="H22:H31" si="6">F22/E22*100</f>
        <v>#DIV/0!</v>
      </c>
    </row>
    <row r="23" spans="1:8" ht="30" customHeight="1">
      <c r="A23" s="226" t="s">
        <v>403</v>
      </c>
      <c r="B23" s="194" t="s">
        <v>404</v>
      </c>
      <c r="C23" s="77"/>
      <c r="D23" s="77"/>
      <c r="E23" s="77"/>
      <c r="F23" s="77"/>
      <c r="G23" s="80">
        <f t="shared" si="5"/>
        <v>0</v>
      </c>
      <c r="H23" s="353" t="e">
        <f t="shared" si="6"/>
        <v>#DIV/0!</v>
      </c>
    </row>
    <row r="24" spans="1:8" ht="27" customHeight="1">
      <c r="A24" s="226" t="s">
        <v>405</v>
      </c>
      <c r="B24" s="194" t="s">
        <v>406</v>
      </c>
      <c r="C24" s="77"/>
      <c r="D24" s="77"/>
      <c r="E24" s="77"/>
      <c r="F24" s="77"/>
      <c r="G24" s="80">
        <f t="shared" si="5"/>
        <v>0</v>
      </c>
      <c r="H24" s="353" t="e">
        <f t="shared" si="6"/>
        <v>#DIV/0!</v>
      </c>
    </row>
    <row r="25" spans="1:8" ht="21.75" customHeight="1">
      <c r="A25" s="226" t="s">
        <v>125</v>
      </c>
      <c r="B25" s="242"/>
      <c r="C25" s="77"/>
      <c r="D25" s="77"/>
      <c r="E25" s="77"/>
      <c r="F25" s="77"/>
      <c r="G25" s="80">
        <f t="shared" si="5"/>
        <v>0</v>
      </c>
      <c r="H25" s="353" t="e">
        <f t="shared" si="6"/>
        <v>#DIV/0!</v>
      </c>
    </row>
    <row r="26" spans="1:8" ht="21.75" customHeight="1">
      <c r="A26" s="241" t="s">
        <v>454</v>
      </c>
      <c r="B26" s="242" t="s">
        <v>408</v>
      </c>
      <c r="C26" s="77"/>
      <c r="D26" s="77"/>
      <c r="E26" s="77"/>
      <c r="F26" s="77"/>
      <c r="G26" s="80">
        <f t="shared" si="5"/>
        <v>0</v>
      </c>
      <c r="H26" s="353" t="e">
        <f t="shared" si="6"/>
        <v>#DIV/0!</v>
      </c>
    </row>
    <row r="27" spans="1:8" ht="22.5" customHeight="1">
      <c r="A27" s="241" t="s">
        <v>455</v>
      </c>
      <c r="B27" s="242" t="s">
        <v>401</v>
      </c>
      <c r="C27" s="77"/>
      <c r="D27" s="77"/>
      <c r="E27" s="77"/>
      <c r="F27" s="77"/>
      <c r="G27" s="80">
        <f t="shared" si="5"/>
        <v>0</v>
      </c>
      <c r="H27" s="353" t="e">
        <f t="shared" si="6"/>
        <v>#DIV/0!</v>
      </c>
    </row>
    <row r="28" spans="1:8" ht="27" customHeight="1">
      <c r="A28" s="227" t="s">
        <v>407</v>
      </c>
      <c r="B28" s="228" t="s">
        <v>409</v>
      </c>
      <c r="C28" s="77"/>
      <c r="D28" s="77"/>
      <c r="E28" s="77"/>
      <c r="F28" s="77"/>
      <c r="G28" s="80">
        <f t="shared" si="5"/>
        <v>0</v>
      </c>
      <c r="H28" s="353" t="e">
        <f t="shared" si="6"/>
        <v>#DIV/0!</v>
      </c>
    </row>
    <row r="29" spans="1:8" ht="11.25" customHeight="1">
      <c r="A29" s="169" t="s">
        <v>257</v>
      </c>
      <c r="B29" s="229"/>
      <c r="C29" s="99"/>
      <c r="D29" s="99"/>
      <c r="E29" s="99"/>
      <c r="F29" s="99"/>
      <c r="G29" s="100">
        <f t="shared" si="5"/>
        <v>0</v>
      </c>
      <c r="H29" s="353" t="e">
        <f t="shared" si="6"/>
        <v>#DIV/0!</v>
      </c>
    </row>
    <row r="30" spans="1:8" ht="22.5" customHeight="1">
      <c r="A30" s="169" t="s">
        <v>268</v>
      </c>
      <c r="B30" s="230" t="s">
        <v>370</v>
      </c>
      <c r="C30" s="99"/>
      <c r="D30" s="99"/>
      <c r="E30" s="99"/>
      <c r="F30" s="99"/>
      <c r="G30" s="100">
        <f t="shared" si="5"/>
        <v>0</v>
      </c>
      <c r="H30" s="353" t="e">
        <f t="shared" si="6"/>
        <v>#DIV/0!</v>
      </c>
    </row>
    <row r="31" spans="1:8" ht="21.75" customHeight="1">
      <c r="A31" s="169" t="s">
        <v>256</v>
      </c>
      <c r="B31" s="230" t="s">
        <v>371</v>
      </c>
      <c r="C31" s="77"/>
      <c r="D31" s="77"/>
      <c r="E31" s="77"/>
      <c r="F31" s="77"/>
      <c r="G31" s="80">
        <f t="shared" si="5"/>
        <v>0</v>
      </c>
      <c r="H31" s="353" t="e">
        <f t="shared" si="6"/>
        <v>#DIV/0!</v>
      </c>
    </row>
    <row r="32" spans="1:8" ht="45.75" customHeight="1">
      <c r="A32" s="197" t="s">
        <v>400</v>
      </c>
      <c r="B32" s="198" t="s">
        <v>411</v>
      </c>
      <c r="C32" s="80">
        <f>SUM(C33:C37)</f>
        <v>-15</v>
      </c>
      <c r="D32" s="80">
        <f t="shared" ref="D32:F32" si="7">SUM(D33:D37)</f>
        <v>-43.4</v>
      </c>
      <c r="E32" s="80">
        <f t="shared" si="7"/>
        <v>0</v>
      </c>
      <c r="F32" s="80">
        <f t="shared" si="7"/>
        <v>-43.4</v>
      </c>
      <c r="G32" s="80">
        <f t="shared" si="5"/>
        <v>-43.4</v>
      </c>
      <c r="H32" s="353" t="e">
        <f>F32/E32*100</f>
        <v>#DIV/0!</v>
      </c>
    </row>
    <row r="33" spans="1:8" ht="54.75" customHeight="1">
      <c r="A33" s="226" t="s">
        <v>521</v>
      </c>
      <c r="B33" s="194" t="s">
        <v>412</v>
      </c>
      <c r="C33" s="77">
        <v>-15</v>
      </c>
      <c r="D33" s="77">
        <v>-40</v>
      </c>
      <c r="E33" s="77" t="s">
        <v>247</v>
      </c>
      <c r="F33" s="77">
        <v>-40</v>
      </c>
      <c r="G33" s="80" t="e">
        <f t="shared" si="5"/>
        <v>#VALUE!</v>
      </c>
      <c r="H33" s="353" t="e">
        <f t="shared" ref="H33:H41" si="8">F33/E33*100</f>
        <v>#VALUE!</v>
      </c>
    </row>
    <row r="34" spans="1:8" ht="43.5" customHeight="1">
      <c r="A34" s="349" t="s">
        <v>410</v>
      </c>
      <c r="B34" s="194" t="s">
        <v>413</v>
      </c>
      <c r="C34" s="77" t="s">
        <v>247</v>
      </c>
      <c r="D34" s="77" t="s">
        <v>247</v>
      </c>
      <c r="E34" s="77" t="s">
        <v>247</v>
      </c>
      <c r="F34" s="77" t="s">
        <v>247</v>
      </c>
      <c r="G34" s="80" t="e">
        <f t="shared" si="5"/>
        <v>#VALUE!</v>
      </c>
      <c r="H34" s="353" t="e">
        <f t="shared" si="8"/>
        <v>#VALUE!</v>
      </c>
    </row>
    <row r="35" spans="1:8" ht="37.5" customHeight="1">
      <c r="A35" s="349" t="s">
        <v>416</v>
      </c>
      <c r="B35" s="194" t="s">
        <v>414</v>
      </c>
      <c r="C35" s="77" t="s">
        <v>247</v>
      </c>
      <c r="D35" s="77" t="s">
        <v>247</v>
      </c>
      <c r="E35" s="77" t="s">
        <v>247</v>
      </c>
      <c r="F35" s="77" t="s">
        <v>247</v>
      </c>
      <c r="G35" s="80" t="e">
        <f t="shared" si="5"/>
        <v>#VALUE!</v>
      </c>
      <c r="H35" s="353" t="e">
        <f t="shared" si="8"/>
        <v>#VALUE!</v>
      </c>
    </row>
    <row r="36" spans="1:8" ht="30" customHeight="1">
      <c r="A36" s="349" t="s">
        <v>48</v>
      </c>
      <c r="B36" s="194" t="s">
        <v>417</v>
      </c>
      <c r="C36" s="77" t="s">
        <v>247</v>
      </c>
      <c r="D36" s="77" t="s">
        <v>247</v>
      </c>
      <c r="E36" s="77" t="s">
        <v>247</v>
      </c>
      <c r="F36" s="77" t="s">
        <v>247</v>
      </c>
      <c r="G36" s="80" t="e">
        <f t="shared" si="5"/>
        <v>#VALUE!</v>
      </c>
      <c r="H36" s="353" t="e">
        <f t="shared" si="8"/>
        <v>#VALUE!</v>
      </c>
    </row>
    <row r="37" spans="1:8" ht="27" customHeight="1">
      <c r="A37" s="349" t="s">
        <v>520</v>
      </c>
      <c r="B37" s="195" t="s">
        <v>457</v>
      </c>
      <c r="C37" s="77" t="s">
        <v>247</v>
      </c>
      <c r="D37" s="77">
        <v>-3.4</v>
      </c>
      <c r="E37" s="77" t="s">
        <v>247</v>
      </c>
      <c r="F37" s="77">
        <v>-3.4</v>
      </c>
      <c r="G37" s="80" t="e">
        <f t="shared" si="5"/>
        <v>#VALUE!</v>
      </c>
      <c r="H37" s="353" t="e">
        <f t="shared" si="8"/>
        <v>#VALUE!</v>
      </c>
    </row>
    <row r="38" spans="1:8" ht="11.25" customHeight="1">
      <c r="A38" s="231" t="s">
        <v>258</v>
      </c>
      <c r="B38" s="232"/>
      <c r="C38" s="77"/>
      <c r="D38" s="77"/>
      <c r="E38" s="77"/>
      <c r="F38" s="77"/>
      <c r="G38" s="80">
        <f t="shared" si="5"/>
        <v>0</v>
      </c>
      <c r="H38" s="353" t="e">
        <f t="shared" si="8"/>
        <v>#DIV/0!</v>
      </c>
    </row>
    <row r="39" spans="1:8" ht="21.75" customHeight="1">
      <c r="A39" s="169" t="s">
        <v>268</v>
      </c>
      <c r="B39" s="233" t="s">
        <v>458</v>
      </c>
      <c r="C39" s="99" t="s">
        <v>247</v>
      </c>
      <c r="D39" s="99" t="s">
        <v>247</v>
      </c>
      <c r="E39" s="99" t="s">
        <v>247</v>
      </c>
      <c r="F39" s="99" t="s">
        <v>247</v>
      </c>
      <c r="G39" s="80" t="e">
        <f t="shared" si="5"/>
        <v>#VALUE!</v>
      </c>
      <c r="H39" s="353" t="e">
        <f t="shared" si="8"/>
        <v>#VALUE!</v>
      </c>
    </row>
    <row r="40" spans="1:8" ht="21" customHeight="1">
      <c r="A40" s="169" t="s">
        <v>415</v>
      </c>
      <c r="B40" s="233" t="s">
        <v>459</v>
      </c>
      <c r="C40" s="99" t="s">
        <v>247</v>
      </c>
      <c r="D40" s="99" t="s">
        <v>247</v>
      </c>
      <c r="E40" s="99" t="s">
        <v>247</v>
      </c>
      <c r="F40" s="99"/>
      <c r="G40" s="80" t="e">
        <f t="shared" si="5"/>
        <v>#VALUE!</v>
      </c>
      <c r="H40" s="353" t="e">
        <f t="shared" si="8"/>
        <v>#VALUE!</v>
      </c>
    </row>
    <row r="41" spans="1:8" ht="42.75" customHeight="1">
      <c r="A41" s="201" t="s">
        <v>122</v>
      </c>
      <c r="B41" s="200" t="s">
        <v>456</v>
      </c>
      <c r="C41" s="80">
        <f>SUM(C22:C24,C29:C31,C33:C37)</f>
        <v>-15</v>
      </c>
      <c r="D41" s="80">
        <f>SUM(D22:D24,D29:D31,D33:D37)</f>
        <v>-43.4</v>
      </c>
      <c r="E41" s="80">
        <f t="shared" ref="E41:F41" si="9">SUM(E22:E24,E29:E31,E33:E37)</f>
        <v>0</v>
      </c>
      <c r="F41" s="80">
        <f t="shared" si="9"/>
        <v>-43.4</v>
      </c>
      <c r="G41" s="80">
        <f t="shared" si="5"/>
        <v>-43.4</v>
      </c>
      <c r="H41" s="353" t="e">
        <f t="shared" si="8"/>
        <v>#DIV/0!</v>
      </c>
    </row>
    <row r="42" spans="1:8" ht="20.100000000000001" hidden="1" customHeight="1" outlineLevel="1">
      <c r="A42" s="345"/>
      <c r="B42" s="7"/>
      <c r="C42" s="61"/>
      <c r="D42" s="61"/>
      <c r="E42" s="61"/>
      <c r="F42" s="426" t="s">
        <v>171</v>
      </c>
      <c r="G42" s="427"/>
      <c r="H42" s="428"/>
    </row>
    <row r="43" spans="1:8" ht="20.100000000000001" hidden="1" customHeight="1" outlineLevel="1">
      <c r="A43" s="345"/>
      <c r="B43" s="7"/>
      <c r="C43" s="61"/>
      <c r="D43" s="61"/>
      <c r="E43" s="61"/>
      <c r="F43" s="426" t="s">
        <v>203</v>
      </c>
      <c r="G43" s="427"/>
      <c r="H43" s="428"/>
    </row>
    <row r="44" spans="1:8" ht="30" customHeight="1" collapsed="1">
      <c r="A44" s="421" t="s">
        <v>123</v>
      </c>
      <c r="B44" s="421"/>
      <c r="C44" s="421"/>
      <c r="D44" s="421"/>
      <c r="E44" s="421"/>
      <c r="F44" s="421"/>
      <c r="G44" s="421"/>
      <c r="H44" s="421"/>
    </row>
    <row r="45" spans="1:8" ht="39" customHeight="1">
      <c r="A45" s="234" t="s">
        <v>418</v>
      </c>
      <c r="B45" s="235" t="s">
        <v>419</v>
      </c>
      <c r="C45" s="80">
        <f>SUM(C46:C47,C51,C55:C56)</f>
        <v>0</v>
      </c>
      <c r="D45" s="80">
        <f t="shared" ref="D45:F45" si="10">SUM(D46:D47,D51,D55:D56)</f>
        <v>0</v>
      </c>
      <c r="E45" s="80">
        <f t="shared" si="10"/>
        <v>0</v>
      </c>
      <c r="F45" s="80">
        <f t="shared" si="10"/>
        <v>0</v>
      </c>
      <c r="G45" s="80">
        <f t="shared" ref="G45:G68" si="11">F45-E45</f>
        <v>0</v>
      </c>
      <c r="H45" s="353" t="e">
        <f>F45/E45*100</f>
        <v>#DIV/0!</v>
      </c>
    </row>
    <row r="46" spans="1:8" ht="24" customHeight="1">
      <c r="A46" s="236" t="s">
        <v>487</v>
      </c>
      <c r="B46" s="237" t="s">
        <v>420</v>
      </c>
      <c r="C46" s="77"/>
      <c r="D46" s="77"/>
      <c r="E46" s="77"/>
      <c r="F46" s="77"/>
      <c r="G46" s="80">
        <f t="shared" si="11"/>
        <v>0</v>
      </c>
      <c r="H46" s="353" t="e">
        <f t="shared" ref="H46:H56" si="12">F46/E46*100</f>
        <v>#DIV/0!</v>
      </c>
    </row>
    <row r="47" spans="1:8" ht="37.5" customHeight="1">
      <c r="A47" s="349" t="s">
        <v>447</v>
      </c>
      <c r="B47" s="237" t="s">
        <v>421</v>
      </c>
      <c r="C47" s="77"/>
      <c r="D47" s="77"/>
      <c r="E47" s="77"/>
      <c r="F47" s="77"/>
      <c r="G47" s="80">
        <f t="shared" si="11"/>
        <v>0</v>
      </c>
      <c r="H47" s="353" t="e">
        <f t="shared" si="12"/>
        <v>#DIV/0!</v>
      </c>
    </row>
    <row r="48" spans="1:8" ht="20.100000000000001" customHeight="1">
      <c r="A48" s="169" t="s">
        <v>80</v>
      </c>
      <c r="B48" s="238" t="s">
        <v>422</v>
      </c>
      <c r="C48" s="99"/>
      <c r="D48" s="99"/>
      <c r="E48" s="99"/>
      <c r="F48" s="99"/>
      <c r="G48" s="100">
        <f t="shared" si="11"/>
        <v>0</v>
      </c>
      <c r="H48" s="353" t="e">
        <f t="shared" si="12"/>
        <v>#DIV/0!</v>
      </c>
    </row>
    <row r="49" spans="1:8" ht="17.25" customHeight="1">
      <c r="A49" s="169" t="s">
        <v>81</v>
      </c>
      <c r="B49" s="238" t="s">
        <v>423</v>
      </c>
      <c r="C49" s="99"/>
      <c r="D49" s="99"/>
      <c r="E49" s="99"/>
      <c r="F49" s="99"/>
      <c r="G49" s="100">
        <f t="shared" si="11"/>
        <v>0</v>
      </c>
      <c r="H49" s="353" t="e">
        <f t="shared" si="12"/>
        <v>#DIV/0!</v>
      </c>
    </row>
    <row r="50" spans="1:8" ht="18" customHeight="1">
      <c r="A50" s="169" t="s">
        <v>93</v>
      </c>
      <c r="B50" s="238" t="s">
        <v>424</v>
      </c>
      <c r="C50" s="99"/>
      <c r="D50" s="99"/>
      <c r="E50" s="99"/>
      <c r="F50" s="99"/>
      <c r="G50" s="100">
        <f t="shared" si="11"/>
        <v>0</v>
      </c>
      <c r="H50" s="353" t="e">
        <f t="shared" si="12"/>
        <v>#DIV/0!</v>
      </c>
    </row>
    <row r="51" spans="1:8" ht="37.5" customHeight="1">
      <c r="A51" s="349" t="s">
        <v>448</v>
      </c>
      <c r="B51" s="237" t="s">
        <v>425</v>
      </c>
      <c r="C51" s="77"/>
      <c r="D51" s="77"/>
      <c r="E51" s="77"/>
      <c r="F51" s="77"/>
      <c r="G51" s="80">
        <f t="shared" si="11"/>
        <v>0</v>
      </c>
      <c r="H51" s="353" t="e">
        <f t="shared" si="12"/>
        <v>#DIV/0!</v>
      </c>
    </row>
    <row r="52" spans="1:8" ht="20.100000000000001" customHeight="1">
      <c r="A52" s="169" t="s">
        <v>80</v>
      </c>
      <c r="B52" s="238" t="s">
        <v>426</v>
      </c>
      <c r="C52" s="99"/>
      <c r="D52" s="99"/>
      <c r="E52" s="99"/>
      <c r="F52" s="99"/>
      <c r="G52" s="100">
        <f t="shared" si="11"/>
        <v>0</v>
      </c>
      <c r="H52" s="353" t="e">
        <f t="shared" si="12"/>
        <v>#DIV/0!</v>
      </c>
    </row>
    <row r="53" spans="1:8" ht="20.100000000000001" customHeight="1">
      <c r="A53" s="169" t="s">
        <v>81</v>
      </c>
      <c r="B53" s="238" t="s">
        <v>427</v>
      </c>
      <c r="C53" s="99"/>
      <c r="D53" s="99"/>
      <c r="E53" s="99"/>
      <c r="F53" s="99"/>
      <c r="G53" s="100">
        <f t="shared" si="11"/>
        <v>0</v>
      </c>
      <c r="H53" s="353" t="e">
        <f t="shared" si="12"/>
        <v>#DIV/0!</v>
      </c>
    </row>
    <row r="54" spans="1:8" ht="20.100000000000001" customHeight="1">
      <c r="A54" s="169" t="s">
        <v>93</v>
      </c>
      <c r="B54" s="238" t="s">
        <v>428</v>
      </c>
      <c r="C54" s="99"/>
      <c r="D54" s="99"/>
      <c r="E54" s="99"/>
      <c r="F54" s="99"/>
      <c r="G54" s="100">
        <f t="shared" si="11"/>
        <v>0</v>
      </c>
      <c r="H54" s="353" t="e">
        <f t="shared" si="12"/>
        <v>#DIV/0!</v>
      </c>
    </row>
    <row r="55" spans="1:8" ht="24.75" customHeight="1">
      <c r="A55" s="349" t="s">
        <v>429</v>
      </c>
      <c r="B55" s="237" t="s">
        <v>430</v>
      </c>
      <c r="C55" s="77"/>
      <c r="D55" s="77"/>
      <c r="E55" s="77"/>
      <c r="F55" s="77"/>
      <c r="G55" s="80">
        <f t="shared" si="11"/>
        <v>0</v>
      </c>
      <c r="H55" s="353" t="e">
        <f t="shared" si="12"/>
        <v>#DIV/0!</v>
      </c>
    </row>
    <row r="56" spans="1:8" ht="24" customHeight="1">
      <c r="A56" s="349" t="s">
        <v>431</v>
      </c>
      <c r="B56" s="237" t="s">
        <v>432</v>
      </c>
      <c r="C56" s="77"/>
      <c r="D56" s="77"/>
      <c r="E56" s="77"/>
      <c r="F56" s="77"/>
      <c r="G56" s="80">
        <f t="shared" si="11"/>
        <v>0</v>
      </c>
      <c r="H56" s="353" t="e">
        <f t="shared" si="12"/>
        <v>#DIV/0!</v>
      </c>
    </row>
    <row r="57" spans="1:8" ht="41.25" customHeight="1">
      <c r="A57" s="197" t="s">
        <v>433</v>
      </c>
      <c r="B57" s="198" t="s">
        <v>434</v>
      </c>
      <c r="C57" s="80">
        <f>SUM(C58:C59,C63,C67)</f>
        <v>0</v>
      </c>
      <c r="D57" s="80">
        <f t="shared" ref="D57:F57" si="13">SUM(D58:D59,D63,D67)</f>
        <v>0</v>
      </c>
      <c r="E57" s="80">
        <f t="shared" si="13"/>
        <v>0</v>
      </c>
      <c r="F57" s="80">
        <f t="shared" si="13"/>
        <v>0</v>
      </c>
      <c r="G57" s="80">
        <f t="shared" si="11"/>
        <v>0</v>
      </c>
      <c r="H57" s="353" t="e">
        <f>F57/E57*100</f>
        <v>#DIV/0!</v>
      </c>
    </row>
    <row r="58" spans="1:8" ht="44.25" customHeight="1">
      <c r="A58" s="349" t="s">
        <v>435</v>
      </c>
      <c r="B58" s="195" t="s">
        <v>436</v>
      </c>
      <c r="C58" s="77" t="s">
        <v>247</v>
      </c>
      <c r="D58" s="77" t="s">
        <v>247</v>
      </c>
      <c r="E58" s="77" t="s">
        <v>247</v>
      </c>
      <c r="F58" s="77" t="s">
        <v>247</v>
      </c>
      <c r="G58" s="80" t="e">
        <f t="shared" si="11"/>
        <v>#VALUE!</v>
      </c>
      <c r="H58" s="353" t="e">
        <f t="shared" ref="H58:H73" si="14">F58/E58*100</f>
        <v>#VALUE!</v>
      </c>
    </row>
    <row r="59" spans="1:8" ht="37.5" customHeight="1">
      <c r="A59" s="349" t="s">
        <v>449</v>
      </c>
      <c r="B59" s="195" t="s">
        <v>437</v>
      </c>
      <c r="C59" s="77" t="s">
        <v>247</v>
      </c>
      <c r="D59" s="77" t="s">
        <v>247</v>
      </c>
      <c r="E59" s="77" t="s">
        <v>247</v>
      </c>
      <c r="F59" s="77" t="s">
        <v>247</v>
      </c>
      <c r="G59" s="80" t="e">
        <f t="shared" si="11"/>
        <v>#VALUE!</v>
      </c>
      <c r="H59" s="353" t="e">
        <f t="shared" si="14"/>
        <v>#VALUE!</v>
      </c>
    </row>
    <row r="60" spans="1:8" ht="20.100000000000001" customHeight="1">
      <c r="A60" s="169" t="s">
        <v>80</v>
      </c>
      <c r="B60" s="239" t="s">
        <v>438</v>
      </c>
      <c r="C60" s="99" t="s">
        <v>247</v>
      </c>
      <c r="D60" s="99" t="s">
        <v>247</v>
      </c>
      <c r="E60" s="99" t="s">
        <v>247</v>
      </c>
      <c r="F60" s="99" t="s">
        <v>247</v>
      </c>
      <c r="G60" s="80" t="e">
        <f t="shared" si="11"/>
        <v>#VALUE!</v>
      </c>
      <c r="H60" s="353" t="e">
        <f t="shared" si="14"/>
        <v>#VALUE!</v>
      </c>
    </row>
    <row r="61" spans="1:8" ht="20.100000000000001" customHeight="1">
      <c r="A61" s="169" t="s">
        <v>81</v>
      </c>
      <c r="B61" s="239" t="s">
        <v>439</v>
      </c>
      <c r="C61" s="99" t="s">
        <v>247</v>
      </c>
      <c r="D61" s="99" t="s">
        <v>247</v>
      </c>
      <c r="E61" s="99" t="s">
        <v>247</v>
      </c>
      <c r="F61" s="99" t="s">
        <v>247</v>
      </c>
      <c r="G61" s="80" t="e">
        <f t="shared" si="11"/>
        <v>#VALUE!</v>
      </c>
      <c r="H61" s="353" t="e">
        <f t="shared" si="14"/>
        <v>#VALUE!</v>
      </c>
    </row>
    <row r="62" spans="1:8" ht="20.100000000000001" customHeight="1">
      <c r="A62" s="169" t="s">
        <v>93</v>
      </c>
      <c r="B62" s="239" t="s">
        <v>440</v>
      </c>
      <c r="C62" s="99" t="s">
        <v>247</v>
      </c>
      <c r="D62" s="99" t="s">
        <v>247</v>
      </c>
      <c r="E62" s="99" t="s">
        <v>247</v>
      </c>
      <c r="F62" s="99" t="s">
        <v>247</v>
      </c>
      <c r="G62" s="80" t="e">
        <f t="shared" si="11"/>
        <v>#VALUE!</v>
      </c>
      <c r="H62" s="353" t="e">
        <f t="shared" si="14"/>
        <v>#VALUE!</v>
      </c>
    </row>
    <row r="63" spans="1:8" ht="40.5" customHeight="1">
      <c r="A63" s="349" t="s">
        <v>450</v>
      </c>
      <c r="B63" s="195" t="s">
        <v>441</v>
      </c>
      <c r="C63" s="77" t="s">
        <v>247</v>
      </c>
      <c r="D63" s="77" t="s">
        <v>247</v>
      </c>
      <c r="E63" s="77" t="s">
        <v>247</v>
      </c>
      <c r="F63" s="77" t="s">
        <v>247</v>
      </c>
      <c r="G63" s="80" t="e">
        <f t="shared" si="11"/>
        <v>#VALUE!</v>
      </c>
      <c r="H63" s="353" t="e">
        <f t="shared" si="14"/>
        <v>#VALUE!</v>
      </c>
    </row>
    <row r="64" spans="1:8" ht="20.100000000000001" customHeight="1">
      <c r="A64" s="169" t="s">
        <v>80</v>
      </c>
      <c r="B64" s="239" t="s">
        <v>442</v>
      </c>
      <c r="C64" s="99" t="s">
        <v>247</v>
      </c>
      <c r="D64" s="99" t="s">
        <v>247</v>
      </c>
      <c r="E64" s="99" t="s">
        <v>247</v>
      </c>
      <c r="F64" s="99" t="s">
        <v>247</v>
      </c>
      <c r="G64" s="80" t="e">
        <f t="shared" si="11"/>
        <v>#VALUE!</v>
      </c>
      <c r="H64" s="353" t="e">
        <f t="shared" si="14"/>
        <v>#VALUE!</v>
      </c>
    </row>
    <row r="65" spans="1:8" ht="20.100000000000001" customHeight="1">
      <c r="A65" s="169" t="s">
        <v>81</v>
      </c>
      <c r="B65" s="239" t="s">
        <v>443</v>
      </c>
      <c r="C65" s="99" t="s">
        <v>247</v>
      </c>
      <c r="D65" s="99" t="s">
        <v>247</v>
      </c>
      <c r="E65" s="99" t="s">
        <v>247</v>
      </c>
      <c r="F65" s="99" t="s">
        <v>247</v>
      </c>
      <c r="G65" s="80" t="e">
        <f t="shared" si="11"/>
        <v>#VALUE!</v>
      </c>
      <c r="H65" s="353" t="e">
        <f t="shared" si="14"/>
        <v>#VALUE!</v>
      </c>
    </row>
    <row r="66" spans="1:8" ht="20.100000000000001" customHeight="1">
      <c r="A66" s="169" t="s">
        <v>93</v>
      </c>
      <c r="B66" s="239" t="s">
        <v>444</v>
      </c>
      <c r="C66" s="99" t="s">
        <v>247</v>
      </c>
      <c r="D66" s="99" t="s">
        <v>247</v>
      </c>
      <c r="E66" s="99" t="s">
        <v>247</v>
      </c>
      <c r="F66" s="99" t="s">
        <v>247</v>
      </c>
      <c r="G66" s="80" t="e">
        <f t="shared" si="11"/>
        <v>#VALUE!</v>
      </c>
      <c r="H66" s="353" t="e">
        <f t="shared" si="14"/>
        <v>#VALUE!</v>
      </c>
    </row>
    <row r="67" spans="1:8" ht="24" customHeight="1">
      <c r="A67" s="349" t="s">
        <v>362</v>
      </c>
      <c r="B67" s="195" t="s">
        <v>445</v>
      </c>
      <c r="C67" s="77" t="s">
        <v>247</v>
      </c>
      <c r="D67" s="77" t="s">
        <v>247</v>
      </c>
      <c r="E67" s="77" t="s">
        <v>247</v>
      </c>
      <c r="F67" s="77" t="s">
        <v>247</v>
      </c>
      <c r="G67" s="80" t="e">
        <f t="shared" si="11"/>
        <v>#VALUE!</v>
      </c>
      <c r="H67" s="353" t="e">
        <f t="shared" si="14"/>
        <v>#VALUE!</v>
      </c>
    </row>
    <row r="68" spans="1:8" ht="31.5" customHeight="1">
      <c r="A68" s="201" t="s">
        <v>124</v>
      </c>
      <c r="B68" s="200" t="s">
        <v>446</v>
      </c>
      <c r="C68" s="80">
        <f>SUM(C46,C48:C50,C52:C56,C58:C58,C60:C62,C64:C67)</f>
        <v>0</v>
      </c>
      <c r="D68" s="80">
        <f>SUM(D46,D48:D50,D52:D56,D58:D58,D60:D62,D64:D67)</f>
        <v>0</v>
      </c>
      <c r="E68" s="80">
        <f>SUM(E46,E48:E50,E52:E56,E58:E58,E60:E62,E64:E67)</f>
        <v>0</v>
      </c>
      <c r="F68" s="80">
        <f>SUM(F46,F48:F50,F52:F56,F58:F58,F60:F62,F64:F67)</f>
        <v>0</v>
      </c>
      <c r="G68" s="80">
        <f t="shared" si="11"/>
        <v>0</v>
      </c>
      <c r="H68" s="353" t="e">
        <f t="shared" si="14"/>
        <v>#DIV/0!</v>
      </c>
    </row>
    <row r="69" spans="1:8" s="11" customFormat="1" ht="27.75" customHeight="1">
      <c r="A69" s="343" t="s">
        <v>225</v>
      </c>
      <c r="B69" s="352"/>
      <c r="C69" s="77"/>
      <c r="D69" s="77"/>
      <c r="E69" s="77"/>
      <c r="F69" s="77"/>
      <c r="G69" s="80">
        <f>F69-E69</f>
        <v>0</v>
      </c>
      <c r="H69" s="353" t="e">
        <f t="shared" si="14"/>
        <v>#DIV/0!</v>
      </c>
    </row>
    <row r="70" spans="1:8" s="11" customFormat="1" ht="29.25" customHeight="1">
      <c r="A70" s="206" t="s">
        <v>29</v>
      </c>
      <c r="B70" s="240">
        <v>3600</v>
      </c>
      <c r="C70" s="217">
        <v>114</v>
      </c>
      <c r="D70" s="217">
        <v>259</v>
      </c>
      <c r="E70" s="217">
        <v>100</v>
      </c>
      <c r="F70" s="217">
        <v>259</v>
      </c>
      <c r="G70" s="217">
        <f>F70-E70</f>
        <v>159</v>
      </c>
      <c r="H70" s="353">
        <f t="shared" si="14"/>
        <v>259</v>
      </c>
    </row>
    <row r="71" spans="1:8" s="11" customFormat="1" ht="25.5" customHeight="1">
      <c r="A71" s="59" t="s">
        <v>204</v>
      </c>
      <c r="B71" s="352">
        <v>3610</v>
      </c>
      <c r="C71" s="77"/>
      <c r="D71" s="77"/>
      <c r="E71" s="77"/>
      <c r="F71" s="77"/>
      <c r="G71" s="80">
        <f>F71-E71</f>
        <v>0</v>
      </c>
      <c r="H71" s="353" t="e">
        <f t="shared" si="14"/>
        <v>#DIV/0!</v>
      </c>
    </row>
    <row r="72" spans="1:8" s="11" customFormat="1" ht="28.5" customHeight="1">
      <c r="A72" s="206" t="s">
        <v>49</v>
      </c>
      <c r="B72" s="240">
        <v>3620</v>
      </c>
      <c r="C72" s="367">
        <f>C70+C73+C71</f>
        <v>259</v>
      </c>
      <c r="D72" s="368">
        <f>D70+D73+D71</f>
        <v>217.6</v>
      </c>
      <c r="E72" s="367">
        <f>E70+E73+E71</f>
        <v>88</v>
      </c>
      <c r="F72" s="368">
        <f>F70+F73+F71</f>
        <v>217.6</v>
      </c>
      <c r="G72" s="217">
        <f>F72-E72</f>
        <v>129.6</v>
      </c>
      <c r="H72" s="353">
        <f t="shared" si="14"/>
        <v>247.27272727272725</v>
      </c>
    </row>
    <row r="73" spans="1:8" s="11" customFormat="1" ht="33" customHeight="1">
      <c r="A73" s="206" t="s">
        <v>30</v>
      </c>
      <c r="B73" s="240">
        <v>3630</v>
      </c>
      <c r="C73" s="369">
        <f>C19+C41+C68</f>
        <v>145</v>
      </c>
      <c r="D73" s="369">
        <f>D19+D41+D68</f>
        <v>-41.4</v>
      </c>
      <c r="E73" s="369">
        <f>E19+E41+E68</f>
        <v>-12</v>
      </c>
      <c r="F73" s="369">
        <f>F19+F41+F68</f>
        <v>-41.4</v>
      </c>
      <c r="G73" s="80">
        <f>G19+G41+G68</f>
        <v>-29.4</v>
      </c>
      <c r="H73" s="353">
        <f t="shared" si="14"/>
        <v>345</v>
      </c>
    </row>
    <row r="74" spans="1:8" s="11" customFormat="1">
      <c r="A74" s="348"/>
      <c r="B74" s="25"/>
      <c r="C74" s="25"/>
      <c r="D74" s="25"/>
      <c r="E74" s="25"/>
      <c r="F74" s="25"/>
      <c r="G74" s="25"/>
      <c r="H74" s="293"/>
    </row>
    <row r="75" spans="1:8" s="2" customFormat="1" ht="27.75" customHeight="1">
      <c r="A75" s="88" t="s">
        <v>508</v>
      </c>
      <c r="B75" s="387" t="s">
        <v>451</v>
      </c>
      <c r="C75" s="387"/>
      <c r="D75" s="147"/>
      <c r="E75" s="90"/>
      <c r="F75" s="391" t="s">
        <v>501</v>
      </c>
      <c r="G75" s="391"/>
      <c r="H75" s="391"/>
    </row>
    <row r="76" spans="1:8">
      <c r="A76" s="107" t="s">
        <v>182</v>
      </c>
      <c r="B76" s="406" t="s">
        <v>70</v>
      </c>
      <c r="C76" s="406"/>
      <c r="D76" s="271"/>
      <c r="E76" s="108"/>
      <c r="F76" s="410" t="s">
        <v>230</v>
      </c>
      <c r="G76" s="410"/>
      <c r="H76" s="410"/>
    </row>
  </sheetData>
  <mergeCells count="14">
    <mergeCell ref="F75:H75"/>
    <mergeCell ref="F42:H42"/>
    <mergeCell ref="F43:H43"/>
    <mergeCell ref="B75:C75"/>
    <mergeCell ref="B76:C76"/>
    <mergeCell ref="F76:H76"/>
    <mergeCell ref="A20:H20"/>
    <mergeCell ref="A6:H6"/>
    <mergeCell ref="A44:H44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topLeftCell="A3" zoomScaleSheetLayoutView="55" workbookViewId="0">
      <selection activeCell="C6" sqref="C6"/>
    </sheetView>
  </sheetViews>
  <sheetFormatPr defaultRowHeight="18.75" outlineLevelRow="1"/>
  <cols>
    <col min="1" max="1" width="41.140625" style="2" customWidth="1"/>
    <col min="2" max="2" width="7" style="19" customWidth="1"/>
    <col min="3" max="4" width="15.140625" style="19" customWidth="1"/>
    <col min="5" max="5" width="13.85546875" style="19" customWidth="1"/>
    <col min="6" max="6" width="13.140625" style="19" customWidth="1"/>
    <col min="7" max="7" width="14.85546875" style="19" customWidth="1"/>
    <col min="8" max="8" width="14.42578125" style="19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2" t="s">
        <v>171</v>
      </c>
    </row>
    <row r="2" spans="1:15" hidden="1" outlineLevel="1">
      <c r="H2" s="22" t="s">
        <v>163</v>
      </c>
    </row>
    <row r="3" spans="1:15" ht="63.75" customHeight="1" collapsed="1">
      <c r="A3" s="374" t="s">
        <v>156</v>
      </c>
      <c r="B3" s="374"/>
      <c r="C3" s="374"/>
      <c r="D3" s="374"/>
      <c r="E3" s="374"/>
      <c r="F3" s="374"/>
      <c r="G3" s="374"/>
      <c r="H3" s="374"/>
    </row>
    <row r="4" spans="1:15">
      <c r="A4" s="429"/>
      <c r="B4" s="429"/>
      <c r="C4" s="429"/>
      <c r="D4" s="429"/>
      <c r="E4" s="429"/>
      <c r="F4" s="429"/>
      <c r="G4" s="429"/>
      <c r="H4" s="429"/>
    </row>
    <row r="5" spans="1:15" ht="58.5" customHeight="1">
      <c r="A5" s="431" t="s">
        <v>201</v>
      </c>
      <c r="B5" s="381" t="s">
        <v>15</v>
      </c>
      <c r="C5" s="434" t="s">
        <v>483</v>
      </c>
      <c r="D5" s="435"/>
      <c r="E5" s="418" t="s">
        <v>482</v>
      </c>
      <c r="F5" s="419"/>
      <c r="G5" s="419"/>
      <c r="H5" s="420"/>
    </row>
    <row r="6" spans="1:15" ht="75.75" customHeight="1">
      <c r="A6" s="432"/>
      <c r="B6" s="381"/>
      <c r="C6" s="339" t="s">
        <v>524</v>
      </c>
      <c r="D6" s="327" t="s">
        <v>526</v>
      </c>
      <c r="E6" s="45" t="s">
        <v>544</v>
      </c>
      <c r="F6" s="331" t="s">
        <v>537</v>
      </c>
      <c r="G6" s="45" t="s">
        <v>196</v>
      </c>
      <c r="H6" s="45" t="s">
        <v>197</v>
      </c>
    </row>
    <row r="7" spans="1:15" ht="15.75" customHeight="1">
      <c r="A7" s="148">
        <v>1</v>
      </c>
      <c r="B7" s="85">
        <v>2</v>
      </c>
      <c r="C7" s="334">
        <v>3</v>
      </c>
      <c r="D7" s="148">
        <v>4</v>
      </c>
      <c r="E7" s="334">
        <v>5</v>
      </c>
      <c r="F7" s="335">
        <v>6</v>
      </c>
      <c r="G7" s="148">
        <v>7</v>
      </c>
      <c r="H7" s="85">
        <v>8</v>
      </c>
    </row>
    <row r="8" spans="1:15" s="4" customFormat="1" ht="63" customHeight="1">
      <c r="A8" s="205" t="s">
        <v>72</v>
      </c>
      <c r="B8" s="214">
        <v>4000</v>
      </c>
      <c r="C8" s="81">
        <v>15</v>
      </c>
      <c r="D8" s="81">
        <v>43</v>
      </c>
      <c r="E8" s="81">
        <v>7</v>
      </c>
      <c r="F8" s="81">
        <v>43</v>
      </c>
      <c r="G8" s="80">
        <f t="shared" ref="G8:G14" si="0">F8-E8</f>
        <v>36</v>
      </c>
      <c r="H8" s="296">
        <f>F8/E8*100</f>
        <v>614.28571428571433</v>
      </c>
    </row>
    <row r="9" spans="1:15" ht="47.25" customHeight="1">
      <c r="A9" s="349" t="s">
        <v>460</v>
      </c>
      <c r="B9" s="110" t="s">
        <v>162</v>
      </c>
      <c r="C9" s="77"/>
      <c r="D9" s="77"/>
      <c r="E9" s="77"/>
      <c r="F9" s="77"/>
      <c r="G9" s="80">
        <f t="shared" si="0"/>
        <v>0</v>
      </c>
      <c r="H9" s="296" t="e">
        <f t="shared" ref="H9:H14" si="1">F9/E9*100</f>
        <v>#DIV/0!</v>
      </c>
      <c r="J9" s="305"/>
    </row>
    <row r="10" spans="1:15" ht="57" customHeight="1">
      <c r="A10" s="349" t="s">
        <v>461</v>
      </c>
      <c r="B10" s="109">
        <v>4020</v>
      </c>
      <c r="C10" s="77"/>
      <c r="D10" s="77">
        <v>40</v>
      </c>
      <c r="E10" s="77"/>
      <c r="F10" s="77">
        <v>40</v>
      </c>
      <c r="G10" s="80">
        <f t="shared" si="0"/>
        <v>40</v>
      </c>
      <c r="H10" s="296" t="e">
        <f t="shared" si="1"/>
        <v>#DIV/0!</v>
      </c>
      <c r="O10" s="16"/>
    </row>
    <row r="11" spans="1:15" ht="69.75" customHeight="1">
      <c r="A11" s="349" t="s">
        <v>462</v>
      </c>
      <c r="B11" s="110">
        <v>4030</v>
      </c>
      <c r="C11" s="77"/>
      <c r="D11" s="77"/>
      <c r="E11" s="77"/>
      <c r="F11" s="77"/>
      <c r="G11" s="80">
        <f t="shared" si="0"/>
        <v>0</v>
      </c>
      <c r="H11" s="296" t="e">
        <f t="shared" si="1"/>
        <v>#DIV/0!</v>
      </c>
      <c r="N11" s="16"/>
    </row>
    <row r="12" spans="1:15" ht="61.5" customHeight="1">
      <c r="A12" s="349" t="s">
        <v>463</v>
      </c>
      <c r="B12" s="109">
        <v>4040</v>
      </c>
      <c r="C12" s="77"/>
      <c r="D12" s="77"/>
      <c r="E12" s="77"/>
      <c r="F12" s="77"/>
      <c r="G12" s="80">
        <f t="shared" si="0"/>
        <v>0</v>
      </c>
      <c r="H12" s="296" t="e">
        <f t="shared" si="1"/>
        <v>#DIV/0!</v>
      </c>
    </row>
    <row r="13" spans="1:15" ht="82.5" customHeight="1">
      <c r="A13" s="349" t="s">
        <v>464</v>
      </c>
      <c r="B13" s="110">
        <v>4050</v>
      </c>
      <c r="C13" s="355">
        <v>15</v>
      </c>
      <c r="D13" s="355">
        <v>3</v>
      </c>
      <c r="E13" s="355">
        <v>7</v>
      </c>
      <c r="F13" s="355">
        <v>3</v>
      </c>
      <c r="G13" s="80">
        <f t="shared" si="0"/>
        <v>-4</v>
      </c>
      <c r="H13" s="296">
        <f t="shared" si="1"/>
        <v>42.857142857142854</v>
      </c>
    </row>
    <row r="14" spans="1:15" ht="53.25" customHeight="1">
      <c r="A14" s="349" t="s">
        <v>488</v>
      </c>
      <c r="B14" s="109">
        <v>4060</v>
      </c>
      <c r="C14" s="77"/>
      <c r="D14" s="77"/>
      <c r="E14" s="77"/>
      <c r="F14" s="77"/>
      <c r="G14" s="80">
        <f t="shared" si="0"/>
        <v>0</v>
      </c>
      <c r="H14" s="296" t="e">
        <f t="shared" si="1"/>
        <v>#DIV/0!</v>
      </c>
    </row>
    <row r="15" spans="1:15" ht="57.75" customHeight="1">
      <c r="A15" s="433" t="s">
        <v>372</v>
      </c>
      <c r="B15" s="433"/>
      <c r="C15" s="433"/>
      <c r="D15" s="433"/>
      <c r="E15" s="433"/>
      <c r="F15" s="433"/>
      <c r="G15" s="433"/>
      <c r="H15" s="433"/>
      <c r="I15" s="196"/>
      <c r="J15" s="196"/>
      <c r="K15" s="196"/>
    </row>
    <row r="16" spans="1:15" ht="43.5" customHeight="1">
      <c r="A16" s="88" t="s">
        <v>254</v>
      </c>
      <c r="B16" s="89"/>
      <c r="C16" s="340" t="s">
        <v>465</v>
      </c>
      <c r="D16" s="340"/>
      <c r="E16" s="90"/>
      <c r="F16" s="391" t="s">
        <v>501</v>
      </c>
      <c r="G16" s="391"/>
      <c r="H16" s="391"/>
    </row>
    <row r="17" spans="1:8" s="1" customFormat="1">
      <c r="A17" s="91" t="s">
        <v>69</v>
      </c>
      <c r="B17" s="92"/>
      <c r="C17" s="91" t="s">
        <v>70</v>
      </c>
      <c r="D17" s="91"/>
      <c r="E17" s="92"/>
      <c r="F17" s="430" t="s">
        <v>230</v>
      </c>
      <c r="G17" s="430"/>
      <c r="H17" s="430"/>
    </row>
    <row r="18" spans="1:8">
      <c r="A18" s="112"/>
      <c r="B18" s="91"/>
      <c r="C18" s="91"/>
      <c r="D18" s="91"/>
      <c r="E18" s="91"/>
      <c r="F18" s="91"/>
      <c r="G18" s="91"/>
      <c r="H18" s="91"/>
    </row>
    <row r="19" spans="1:8">
      <c r="A19" s="38"/>
    </row>
    <row r="20" spans="1:8">
      <c r="A20" s="38"/>
    </row>
    <row r="21" spans="1:8">
      <c r="A21" s="38"/>
    </row>
    <row r="22" spans="1:8">
      <c r="A22" s="38"/>
    </row>
    <row r="23" spans="1:8">
      <c r="A23" s="38"/>
    </row>
    <row r="24" spans="1:8">
      <c r="A24" s="38"/>
    </row>
    <row r="25" spans="1:8">
      <c r="A25" s="38"/>
    </row>
    <row r="26" spans="1:8">
      <c r="A26" s="38"/>
    </row>
    <row r="27" spans="1:8">
      <c r="A27" s="38"/>
    </row>
    <row r="28" spans="1:8">
      <c r="A28" s="38"/>
    </row>
    <row r="29" spans="1:8">
      <c r="A29" s="38"/>
    </row>
    <row r="30" spans="1:8">
      <c r="A30" s="38"/>
    </row>
    <row r="31" spans="1:8">
      <c r="A31" s="38"/>
    </row>
    <row r="32" spans="1:8">
      <c r="A32" s="38"/>
    </row>
    <row r="33" spans="1:1">
      <c r="A33" s="38"/>
    </row>
    <row r="34" spans="1:1">
      <c r="A34" s="38"/>
    </row>
    <row r="35" spans="1:1">
      <c r="A35" s="38"/>
    </row>
    <row r="36" spans="1:1">
      <c r="A36" s="38"/>
    </row>
    <row r="37" spans="1:1">
      <c r="A37" s="38"/>
    </row>
    <row r="38" spans="1:1">
      <c r="A38" s="38"/>
    </row>
    <row r="39" spans="1:1">
      <c r="A39" s="38"/>
    </row>
    <row r="40" spans="1:1">
      <c r="A40" s="38"/>
    </row>
    <row r="41" spans="1:1">
      <c r="A41" s="38"/>
    </row>
    <row r="42" spans="1:1">
      <c r="A42" s="38"/>
    </row>
    <row r="43" spans="1:1">
      <c r="A43" s="38"/>
    </row>
    <row r="44" spans="1:1">
      <c r="A44" s="38"/>
    </row>
    <row r="45" spans="1:1">
      <c r="A45" s="38"/>
    </row>
    <row r="46" spans="1:1">
      <c r="A46" s="38"/>
    </row>
    <row r="47" spans="1:1">
      <c r="A47" s="38"/>
    </row>
    <row r="48" spans="1:1">
      <c r="A48" s="38"/>
    </row>
    <row r="49" spans="1:1">
      <c r="A49" s="38"/>
    </row>
    <row r="50" spans="1:1">
      <c r="A50" s="38"/>
    </row>
    <row r="51" spans="1:1">
      <c r="A51" s="38"/>
    </row>
    <row r="52" spans="1:1">
      <c r="A52" s="38"/>
    </row>
    <row r="53" spans="1:1">
      <c r="A53" s="38"/>
    </row>
    <row r="54" spans="1:1">
      <c r="A54" s="38"/>
    </row>
    <row r="55" spans="1:1">
      <c r="A55" s="38"/>
    </row>
    <row r="56" spans="1:1">
      <c r="A56" s="38"/>
    </row>
    <row r="57" spans="1:1">
      <c r="A57" s="38"/>
    </row>
    <row r="58" spans="1:1">
      <c r="A58" s="38"/>
    </row>
    <row r="59" spans="1:1">
      <c r="A59" s="38"/>
    </row>
    <row r="60" spans="1:1">
      <c r="A60" s="38"/>
    </row>
    <row r="61" spans="1:1">
      <c r="A61" s="38"/>
    </row>
    <row r="62" spans="1:1">
      <c r="A62" s="38"/>
    </row>
    <row r="63" spans="1:1">
      <c r="A63" s="38"/>
    </row>
    <row r="64" spans="1:1">
      <c r="A64" s="38"/>
    </row>
    <row r="65" spans="1:1">
      <c r="A65" s="38"/>
    </row>
    <row r="66" spans="1:1">
      <c r="A66" s="38"/>
    </row>
    <row r="67" spans="1: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  <row r="73" spans="1:1">
      <c r="A73" s="38"/>
    </row>
    <row r="74" spans="1:1">
      <c r="A74" s="38"/>
    </row>
    <row r="75" spans="1:1">
      <c r="A75" s="38"/>
    </row>
    <row r="76" spans="1:1">
      <c r="A76" s="38"/>
    </row>
    <row r="77" spans="1:1">
      <c r="A77" s="38"/>
    </row>
    <row r="78" spans="1:1">
      <c r="A78" s="38"/>
    </row>
    <row r="79" spans="1:1">
      <c r="A79" s="38"/>
    </row>
    <row r="80" spans="1:1">
      <c r="A80" s="38"/>
    </row>
    <row r="81" spans="1:1">
      <c r="A81" s="38"/>
    </row>
    <row r="82" spans="1:1">
      <c r="A82" s="38"/>
    </row>
    <row r="83" spans="1:1">
      <c r="A83" s="38"/>
    </row>
    <row r="84" spans="1:1">
      <c r="A84" s="38"/>
    </row>
    <row r="85" spans="1:1">
      <c r="A85" s="38"/>
    </row>
    <row r="86" spans="1:1">
      <c r="A86" s="38"/>
    </row>
    <row r="87" spans="1:1">
      <c r="A87" s="38"/>
    </row>
    <row r="88" spans="1:1">
      <c r="A88" s="38"/>
    </row>
    <row r="89" spans="1:1">
      <c r="A89" s="38"/>
    </row>
    <row r="90" spans="1:1">
      <c r="A90" s="38"/>
    </row>
    <row r="91" spans="1:1">
      <c r="A91" s="38"/>
    </row>
    <row r="92" spans="1:1">
      <c r="A92" s="38"/>
    </row>
    <row r="93" spans="1:1">
      <c r="A93" s="38"/>
    </row>
    <row r="94" spans="1:1">
      <c r="A94" s="38"/>
    </row>
    <row r="95" spans="1:1">
      <c r="A95" s="38"/>
    </row>
    <row r="96" spans="1:1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I14"/>
  <sheetViews>
    <sheetView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M6" sqref="M6"/>
    </sheetView>
  </sheetViews>
  <sheetFormatPr defaultRowHeight="12.75"/>
  <cols>
    <col min="1" max="1" width="37.85546875" style="24" customWidth="1"/>
    <col min="2" max="2" width="6" style="24" customWidth="1"/>
    <col min="3" max="3" width="15.140625" style="24" customWidth="1"/>
    <col min="4" max="5" width="14.7109375" style="24" customWidth="1"/>
    <col min="6" max="6" width="13.85546875" style="24" customWidth="1"/>
    <col min="7" max="7" width="14" style="24" customWidth="1"/>
    <col min="8" max="8" width="14.85546875" style="24" customWidth="1"/>
    <col min="9" max="9" width="19.85546875" style="24" customWidth="1"/>
    <col min="10" max="10" width="9.5703125" style="24" customWidth="1"/>
    <col min="11" max="11" width="9.140625" style="24"/>
    <col min="12" max="12" width="27.140625" style="24" customWidth="1"/>
    <col min="13" max="16384" width="9.140625" style="24"/>
  </cols>
  <sheetData>
    <row r="1" spans="1:9" ht="30" customHeight="1">
      <c r="A1" s="437" t="s">
        <v>158</v>
      </c>
      <c r="B1" s="437"/>
      <c r="C1" s="437"/>
      <c r="D1" s="437"/>
      <c r="E1" s="437"/>
      <c r="F1" s="437"/>
      <c r="G1" s="437"/>
      <c r="H1" s="437"/>
      <c r="I1" s="437"/>
    </row>
    <row r="2" spans="1:9" ht="9.75" customHeight="1"/>
    <row r="3" spans="1:9" ht="63.75" customHeight="1">
      <c r="A3" s="438" t="s">
        <v>201</v>
      </c>
      <c r="B3" s="440" t="s">
        <v>1</v>
      </c>
      <c r="C3" s="438" t="s">
        <v>85</v>
      </c>
      <c r="D3" s="434" t="s">
        <v>483</v>
      </c>
      <c r="E3" s="435"/>
      <c r="F3" s="383" t="s">
        <v>482</v>
      </c>
      <c r="G3" s="383"/>
      <c r="H3" s="383"/>
      <c r="I3" s="438" t="s">
        <v>226</v>
      </c>
    </row>
    <row r="4" spans="1:9" ht="59.25" customHeight="1">
      <c r="A4" s="439"/>
      <c r="B4" s="441"/>
      <c r="C4" s="439"/>
      <c r="D4" s="337" t="s">
        <v>524</v>
      </c>
      <c r="E4" s="336" t="s">
        <v>526</v>
      </c>
      <c r="F4" s="45" t="s">
        <v>536</v>
      </c>
      <c r="G4" s="336" t="s">
        <v>526</v>
      </c>
      <c r="H4" s="45" t="s">
        <v>196</v>
      </c>
      <c r="I4" s="439"/>
    </row>
    <row r="5" spans="1:9" s="43" customFormat="1" ht="13.5" customHeight="1">
      <c r="A5" s="111">
        <v>1</v>
      </c>
      <c r="B5" s="111">
        <v>2</v>
      </c>
      <c r="C5" s="111">
        <v>3</v>
      </c>
      <c r="D5" s="111">
        <v>4</v>
      </c>
      <c r="E5" s="111"/>
      <c r="F5" s="111">
        <v>5</v>
      </c>
      <c r="G5" s="111">
        <v>6</v>
      </c>
      <c r="H5" s="111">
        <v>7</v>
      </c>
      <c r="I5" s="111">
        <v>8</v>
      </c>
    </row>
    <row r="6" spans="1:9" s="43" customFormat="1" ht="52.5" customHeight="1">
      <c r="A6" s="136" t="s">
        <v>134</v>
      </c>
      <c r="B6" s="42"/>
      <c r="C6" s="31"/>
      <c r="D6" s="31"/>
      <c r="E6" s="31"/>
      <c r="F6" s="31"/>
      <c r="G6" s="31"/>
      <c r="H6" s="31"/>
      <c r="I6" s="31"/>
    </row>
    <row r="7" spans="1:9" ht="107.25" customHeight="1">
      <c r="A7" s="66" t="s">
        <v>269</v>
      </c>
      <c r="B7" s="84">
        <v>5000</v>
      </c>
      <c r="C7" s="75" t="s">
        <v>240</v>
      </c>
      <c r="D7" s="298">
        <f>'Осн фін показн (кварт)'!C24/'Осн фін показн (кварт)'!C48</f>
        <v>0.12067435669920142</v>
      </c>
      <c r="E7" s="298">
        <f>'Осн фін показн (кварт)'!D24/'Осн фін показн (кварт)'!D48</f>
        <v>0.1426344505066251</v>
      </c>
      <c r="F7" s="298">
        <f>'Осн фін показн (кварт)'!E24/'Осн фін показн (кварт)'!E48</f>
        <v>0.11670480549199085</v>
      </c>
      <c r="G7" s="298">
        <f>'Осн фін показн (кварт)'!F24/'Осн фін показн (кварт)'!F48</f>
        <v>0.1426344505066251</v>
      </c>
      <c r="H7" s="65">
        <f>G7-F7</f>
        <v>2.5929645014634253E-2</v>
      </c>
      <c r="I7" s="67" t="s">
        <v>241</v>
      </c>
    </row>
    <row r="8" spans="1:9" ht="126" customHeight="1">
      <c r="A8" s="203" t="s">
        <v>248</v>
      </c>
      <c r="B8" s="84">
        <v>5010</v>
      </c>
      <c r="C8" s="75" t="s">
        <v>86</v>
      </c>
      <c r="D8" s="298">
        <f>'Осн фін показн (кварт)'!C24/'Осн фін показн (кварт)'!C13</f>
        <v>1.0271127558341515E-2</v>
      </c>
      <c r="E8" s="298">
        <f>'Осн фін показн (кварт)'!D24/'Осн фін показн (кварт)'!D13</f>
        <v>9.5987411487018105E-3</v>
      </c>
      <c r="F8" s="298">
        <f>'Осн фін показн (кварт)'!E24/'Осн фін показн (кварт)'!E13</f>
        <v>7.9987452948557091E-3</v>
      </c>
      <c r="G8" s="298">
        <f>'Осн фін показн (кварт)'!F24/'Осн фін показн (кварт)'!F13</f>
        <v>9.5987411487018105E-3</v>
      </c>
      <c r="H8" s="65">
        <f>G8-F8</f>
        <v>1.5999958538461014E-3</v>
      </c>
      <c r="I8" s="67" t="s">
        <v>242</v>
      </c>
    </row>
    <row r="9" spans="1:9" ht="50.25" customHeight="1">
      <c r="A9" s="136" t="s">
        <v>135</v>
      </c>
      <c r="B9" s="84"/>
      <c r="C9" s="76"/>
      <c r="D9" s="65"/>
      <c r="E9" s="65"/>
      <c r="F9" s="65"/>
      <c r="G9" s="65"/>
      <c r="H9" s="65"/>
      <c r="I9" s="67"/>
    </row>
    <row r="10" spans="1:9" ht="132" customHeight="1">
      <c r="A10" s="66" t="s">
        <v>270</v>
      </c>
      <c r="B10" s="84">
        <v>5100</v>
      </c>
      <c r="C10" s="75" t="s">
        <v>131</v>
      </c>
      <c r="D10" s="65">
        <f>'Осн фін показн (кварт)'!C54/'Осн фін показн (кварт)'!C51</f>
        <v>3.508</v>
      </c>
      <c r="E10" s="65">
        <f>'Осн фін показн (кварт)'!D54/'Осн фін показн (кварт)'!D51</f>
        <v>4.1115537848605577</v>
      </c>
      <c r="F10" s="65">
        <f>'Осн фін показн (кварт)'!E54/'Осн фін показн (кварт)'!E51</f>
        <v>5.8740157480314963</v>
      </c>
      <c r="G10" s="65">
        <f>'Осн фін показн (кварт)'!F54/'Осн фін показн (кварт)'!F51</f>
        <v>4.1115537848605577</v>
      </c>
      <c r="H10" s="65">
        <f>G10-F10</f>
        <v>-1.7624619631709386</v>
      </c>
      <c r="I10" s="149" t="s">
        <v>243</v>
      </c>
    </row>
    <row r="11" spans="1:9" ht="192" customHeight="1">
      <c r="A11" s="66" t="s">
        <v>271</v>
      </c>
      <c r="B11" s="84">
        <v>5110</v>
      </c>
      <c r="C11" s="75" t="s">
        <v>131</v>
      </c>
      <c r="D11" s="65">
        <f>'Осн фін показн (кварт)'!C46/'Осн фін показн (кварт)'!C50</f>
        <v>4.3</v>
      </c>
      <c r="E11" s="65">
        <f>'Осн фін показн (кварт)'!D46/'Осн фін показн (кварт)'!D50</f>
        <v>4.7808764940239046</v>
      </c>
      <c r="F11" s="65">
        <f>'Осн фін показн (кварт)'!E46/'Осн фін показн (кварт)'!E50</f>
        <v>6.377952755905512</v>
      </c>
      <c r="G11" s="65">
        <f>'Осн фін показн (кварт)'!F46/'Осн фін показн (кварт)'!F50</f>
        <v>4.7808764940239046</v>
      </c>
      <c r="H11" s="65">
        <f>G11-F11</f>
        <v>-1.5970762618816075</v>
      </c>
      <c r="I11" s="149" t="s">
        <v>244</v>
      </c>
    </row>
    <row r="12" spans="1:9" ht="169.5" customHeight="1">
      <c r="A12" s="8" t="s">
        <v>470</v>
      </c>
      <c r="B12" s="243">
        <v>5120</v>
      </c>
      <c r="C12" s="75" t="s">
        <v>131</v>
      </c>
      <c r="D12" s="244"/>
      <c r="E12" s="244"/>
      <c r="F12" s="244"/>
      <c r="G12" s="244"/>
      <c r="H12" s="244"/>
      <c r="I12" s="8" t="s">
        <v>367</v>
      </c>
    </row>
    <row r="13" spans="1:9" s="2" customFormat="1" ht="41.25" customHeight="1">
      <c r="A13" s="88" t="s">
        <v>466</v>
      </c>
      <c r="B13" s="89"/>
      <c r="C13" s="387" t="s">
        <v>251</v>
      </c>
      <c r="D13" s="387"/>
      <c r="E13" s="147"/>
      <c r="F13" s="90"/>
      <c r="G13" s="436" t="s">
        <v>501</v>
      </c>
      <c r="H13" s="436"/>
      <c r="I13" s="436"/>
    </row>
    <row r="14" spans="1:9" s="1" customFormat="1" ht="18.75">
      <c r="A14" s="107" t="s">
        <v>229</v>
      </c>
      <c r="B14" s="108"/>
      <c r="C14" s="406" t="s">
        <v>70</v>
      </c>
      <c r="D14" s="406"/>
      <c r="E14" s="271"/>
      <c r="F14" s="108"/>
      <c r="G14" s="410" t="s">
        <v>87</v>
      </c>
      <c r="H14" s="410"/>
      <c r="I14" s="410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R86"/>
  <sheetViews>
    <sheetView topLeftCell="A9" zoomScale="70" zoomScaleNormal="70" zoomScaleSheetLayoutView="75" workbookViewId="0">
      <selection activeCell="V24" sqref="V24"/>
    </sheetView>
  </sheetViews>
  <sheetFormatPr defaultRowHeight="18.75" outlineLevelRow="1"/>
  <cols>
    <col min="1" max="1" width="43.42578125" style="1" customWidth="1"/>
    <col min="2" max="2" width="10.140625" style="15" customWidth="1"/>
    <col min="3" max="3" width="11.140625" style="1" customWidth="1"/>
    <col min="4" max="4" width="11.140625" style="316" customWidth="1"/>
    <col min="5" max="5" width="5.85546875" style="316" customWidth="1"/>
    <col min="6" max="6" width="12.85546875" style="1" customWidth="1"/>
    <col min="7" max="7" width="8.5703125" style="1" customWidth="1"/>
    <col min="8" max="8" width="13.28515625" style="1" customWidth="1"/>
    <col min="9" max="9" width="10.140625" style="1" customWidth="1"/>
    <col min="10" max="10" width="12.28515625" style="1" customWidth="1"/>
    <col min="11" max="11" width="10.5703125" style="1" customWidth="1"/>
    <col min="12" max="12" width="12.28515625" style="1" customWidth="1"/>
    <col min="13" max="13" width="11.7109375" style="1" customWidth="1"/>
    <col min="14" max="14" width="12" style="1" customWidth="1"/>
    <col min="15" max="15" width="4.5703125" style="1" customWidth="1"/>
    <col min="16" max="16" width="11.85546875" style="1" customWidth="1"/>
    <col min="17" max="17" width="10.42578125" style="1" customWidth="1"/>
    <col min="18" max="16384" width="9.140625" style="1"/>
  </cols>
  <sheetData>
    <row r="1" spans="1:18" ht="18.75" hidden="1" customHeight="1" outlineLevel="1">
      <c r="P1" s="450" t="s">
        <v>171</v>
      </c>
      <c r="Q1" s="450"/>
    </row>
    <row r="2" spans="1:18" hidden="1" outlineLevel="1">
      <c r="P2" s="450" t="s">
        <v>184</v>
      </c>
      <c r="Q2" s="450"/>
    </row>
    <row r="3" spans="1:18" ht="24.75" customHeight="1" collapsed="1">
      <c r="A3" s="451" t="s">
        <v>94</v>
      </c>
      <c r="B3" s="451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</row>
    <row r="4" spans="1:18" ht="23.25" customHeight="1">
      <c r="A4" s="451" t="s">
        <v>545</v>
      </c>
      <c r="B4" s="451"/>
      <c r="C4" s="451"/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  <c r="P4" s="451"/>
      <c r="Q4" s="451"/>
    </row>
    <row r="5" spans="1:18" ht="14.25" customHeight="1">
      <c r="A5" s="402" t="s">
        <v>500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</row>
    <row r="6" spans="1:18" ht="15" customHeight="1">
      <c r="A6" s="452" t="s">
        <v>103</v>
      </c>
      <c r="B6" s="452"/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  <c r="O6" s="452"/>
      <c r="P6" s="452"/>
      <c r="Q6" s="452"/>
    </row>
    <row r="7" spans="1:18" ht="21" customHeight="1">
      <c r="A7" s="453" t="s">
        <v>79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453"/>
      <c r="N7" s="453"/>
      <c r="O7" s="453"/>
      <c r="P7" s="453"/>
      <c r="Q7" s="453"/>
    </row>
    <row r="8" spans="1:18" ht="3.75" customHeight="1">
      <c r="A8" s="4"/>
      <c r="B8" s="4"/>
      <c r="C8" s="4"/>
      <c r="D8" s="315"/>
      <c r="E8" s="31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8" ht="23.25" customHeight="1">
      <c r="A9" s="454" t="s">
        <v>227</v>
      </c>
      <c r="B9" s="454"/>
      <c r="C9" s="454"/>
      <c r="D9" s="454"/>
      <c r="E9" s="454"/>
      <c r="F9" s="454"/>
      <c r="G9" s="454"/>
      <c r="H9" s="454"/>
      <c r="I9" s="454"/>
      <c r="J9" s="454"/>
      <c r="K9" s="454"/>
      <c r="L9" s="454"/>
      <c r="M9" s="454"/>
      <c r="N9" s="454"/>
      <c r="O9" s="454"/>
      <c r="P9" s="454"/>
      <c r="Q9" s="454"/>
    </row>
    <row r="10" spans="1:18" ht="4.5" customHeight="1">
      <c r="B10" s="1"/>
    </row>
    <row r="11" spans="1:18" s="2" customFormat="1" ht="46.5" customHeight="1">
      <c r="A11" s="6" t="s">
        <v>201</v>
      </c>
      <c r="B11" s="383"/>
      <c r="C11" s="383"/>
      <c r="D11" s="455" t="s">
        <v>549</v>
      </c>
      <c r="E11" s="455"/>
      <c r="F11" s="383" t="s">
        <v>527</v>
      </c>
      <c r="G11" s="383"/>
      <c r="H11" s="383" t="s">
        <v>542</v>
      </c>
      <c r="I11" s="383"/>
      <c r="J11" s="383" t="s">
        <v>543</v>
      </c>
      <c r="K11" s="383"/>
      <c r="L11" s="383" t="s">
        <v>542</v>
      </c>
      <c r="M11" s="383"/>
      <c r="N11" s="383" t="s">
        <v>206</v>
      </c>
      <c r="O11" s="383"/>
      <c r="P11" s="383" t="s">
        <v>207</v>
      </c>
      <c r="Q11" s="383"/>
    </row>
    <row r="12" spans="1:18" s="2" customFormat="1" ht="12.75" customHeight="1">
      <c r="A12" s="84">
        <v>1</v>
      </c>
      <c r="B12" s="446">
        <v>2</v>
      </c>
      <c r="C12" s="447"/>
      <c r="D12" s="320"/>
      <c r="E12" s="320"/>
      <c r="F12" s="448">
        <v>3</v>
      </c>
      <c r="G12" s="449"/>
      <c r="H12" s="448">
        <v>4</v>
      </c>
      <c r="I12" s="449"/>
      <c r="J12" s="448">
        <v>5</v>
      </c>
      <c r="K12" s="449"/>
      <c r="L12" s="448">
        <v>6</v>
      </c>
      <c r="M12" s="449"/>
      <c r="N12" s="446">
        <v>7</v>
      </c>
      <c r="O12" s="447"/>
      <c r="P12" s="381">
        <v>8</v>
      </c>
      <c r="Q12" s="381"/>
    </row>
    <row r="13" spans="1:18" s="2" customFormat="1" ht="38.25" customHeight="1">
      <c r="A13" s="470" t="s">
        <v>516</v>
      </c>
      <c r="B13" s="471"/>
      <c r="C13" s="472"/>
      <c r="D13" s="442">
        <f>SUM(D14:D16)</f>
        <v>13</v>
      </c>
      <c r="E13" s="443"/>
      <c r="F13" s="442">
        <f>SUM(F14:F16)</f>
        <v>13</v>
      </c>
      <c r="G13" s="443"/>
      <c r="H13" s="442">
        <f>SUM(H14:H16)</f>
        <v>13</v>
      </c>
      <c r="I13" s="443"/>
      <c r="J13" s="442">
        <f>SUM(J14:J16)</f>
        <v>13</v>
      </c>
      <c r="K13" s="443"/>
      <c r="L13" s="442">
        <f>SUM(L14:L16)</f>
        <v>13</v>
      </c>
      <c r="M13" s="443"/>
      <c r="N13" s="508">
        <f>L13/J13*100</f>
        <v>100</v>
      </c>
      <c r="O13" s="509"/>
      <c r="P13" s="508">
        <f>L13/F13*100</f>
        <v>100</v>
      </c>
      <c r="Q13" s="509"/>
      <c r="R13" s="346"/>
    </row>
    <row r="14" spans="1:18" s="2" customFormat="1" ht="24" customHeight="1">
      <c r="A14" s="464" t="s">
        <v>209</v>
      </c>
      <c r="B14" s="396"/>
      <c r="C14" s="465"/>
      <c r="D14" s="444">
        <v>1</v>
      </c>
      <c r="E14" s="445"/>
      <c r="F14" s="444">
        <v>1</v>
      </c>
      <c r="G14" s="445"/>
      <c r="H14" s="444">
        <v>1</v>
      </c>
      <c r="I14" s="445"/>
      <c r="J14" s="444">
        <v>1</v>
      </c>
      <c r="K14" s="445"/>
      <c r="L14" s="444">
        <v>1</v>
      </c>
      <c r="M14" s="445"/>
      <c r="N14" s="510">
        <f t="shared" ref="N14:N28" si="0">L14/J14*100</f>
        <v>100</v>
      </c>
      <c r="O14" s="511"/>
      <c r="P14" s="510">
        <f t="shared" ref="P14:P28" si="1">L14/F14*100</f>
        <v>100</v>
      </c>
      <c r="Q14" s="511"/>
    </row>
    <row r="15" spans="1:18" s="2" customFormat="1" ht="33.75" customHeight="1">
      <c r="A15" s="464" t="s">
        <v>208</v>
      </c>
      <c r="B15" s="396"/>
      <c r="C15" s="465"/>
      <c r="D15" s="444">
        <v>3</v>
      </c>
      <c r="E15" s="445"/>
      <c r="F15" s="444">
        <v>2</v>
      </c>
      <c r="G15" s="445"/>
      <c r="H15" s="444">
        <v>2</v>
      </c>
      <c r="I15" s="445"/>
      <c r="J15" s="444">
        <v>2</v>
      </c>
      <c r="K15" s="445"/>
      <c r="L15" s="444">
        <v>2</v>
      </c>
      <c r="M15" s="445"/>
      <c r="N15" s="510">
        <f t="shared" si="0"/>
        <v>100</v>
      </c>
      <c r="O15" s="511"/>
      <c r="P15" s="510">
        <f t="shared" si="1"/>
        <v>100</v>
      </c>
      <c r="Q15" s="511"/>
      <c r="R15" s="346"/>
    </row>
    <row r="16" spans="1:18" s="2" customFormat="1" ht="27" customHeight="1">
      <c r="A16" s="464" t="s">
        <v>210</v>
      </c>
      <c r="B16" s="396"/>
      <c r="C16" s="465"/>
      <c r="D16" s="444">
        <v>9</v>
      </c>
      <c r="E16" s="445"/>
      <c r="F16" s="444">
        <v>10</v>
      </c>
      <c r="G16" s="445"/>
      <c r="H16" s="444">
        <v>10</v>
      </c>
      <c r="I16" s="445"/>
      <c r="J16" s="444">
        <v>10</v>
      </c>
      <c r="K16" s="445"/>
      <c r="L16" s="444">
        <v>10</v>
      </c>
      <c r="M16" s="445"/>
      <c r="N16" s="510">
        <f t="shared" si="0"/>
        <v>100</v>
      </c>
      <c r="O16" s="511"/>
      <c r="P16" s="510">
        <f t="shared" si="1"/>
        <v>100</v>
      </c>
      <c r="Q16" s="511"/>
    </row>
    <row r="17" spans="1:17" s="2" customFormat="1" ht="35.25" customHeight="1">
      <c r="A17" s="470" t="s">
        <v>517</v>
      </c>
      <c r="B17" s="471"/>
      <c r="C17" s="472"/>
      <c r="D17" s="442">
        <f>SUM(D18:D20)</f>
        <v>1060</v>
      </c>
      <c r="E17" s="443"/>
      <c r="F17" s="442">
        <f>SUM(F18:F20)</f>
        <v>1086</v>
      </c>
      <c r="G17" s="443"/>
      <c r="H17" s="514">
        <f>SUM(H18:H20)</f>
        <v>1278</v>
      </c>
      <c r="I17" s="515"/>
      <c r="J17" s="514">
        <f>SUM(J18:J20)</f>
        <v>1130</v>
      </c>
      <c r="K17" s="515"/>
      <c r="L17" s="442">
        <f>SUM(L18:L20)</f>
        <v>1278</v>
      </c>
      <c r="M17" s="443"/>
      <c r="N17" s="508">
        <f t="shared" si="0"/>
        <v>113.09734513274337</v>
      </c>
      <c r="O17" s="509"/>
      <c r="P17" s="508">
        <f t="shared" si="1"/>
        <v>117.67955801104972</v>
      </c>
      <c r="Q17" s="509"/>
    </row>
    <row r="18" spans="1:17" s="2" customFormat="1" ht="23.25" customHeight="1">
      <c r="A18" s="464" t="s">
        <v>209</v>
      </c>
      <c r="B18" s="396"/>
      <c r="C18" s="465"/>
      <c r="D18" s="444">
        <v>128</v>
      </c>
      <c r="E18" s="445"/>
      <c r="F18" s="444">
        <v>158</v>
      </c>
      <c r="G18" s="445"/>
      <c r="H18" s="512">
        <v>199</v>
      </c>
      <c r="I18" s="513"/>
      <c r="J18" s="516">
        <v>158.4</v>
      </c>
      <c r="K18" s="517"/>
      <c r="L18" s="512">
        <v>199</v>
      </c>
      <c r="M18" s="513"/>
      <c r="N18" s="510">
        <f t="shared" si="0"/>
        <v>125.63131313131312</v>
      </c>
      <c r="O18" s="511"/>
      <c r="P18" s="510">
        <f t="shared" si="1"/>
        <v>125.9493670886076</v>
      </c>
      <c r="Q18" s="511"/>
    </row>
    <row r="19" spans="1:17" s="2" customFormat="1" ht="33.75" customHeight="1">
      <c r="A19" s="464" t="s">
        <v>208</v>
      </c>
      <c r="B19" s="396"/>
      <c r="C19" s="465"/>
      <c r="D19" s="444">
        <v>302</v>
      </c>
      <c r="E19" s="445"/>
      <c r="F19" s="444">
        <v>220</v>
      </c>
      <c r="G19" s="445"/>
      <c r="H19" s="512">
        <v>219</v>
      </c>
      <c r="I19" s="513"/>
      <c r="J19" s="516">
        <v>221</v>
      </c>
      <c r="K19" s="517"/>
      <c r="L19" s="512">
        <v>219</v>
      </c>
      <c r="M19" s="513"/>
      <c r="N19" s="510">
        <f t="shared" si="0"/>
        <v>99.095022624434392</v>
      </c>
      <c r="O19" s="511"/>
      <c r="P19" s="510">
        <f t="shared" si="1"/>
        <v>99.545454545454547</v>
      </c>
      <c r="Q19" s="511"/>
    </row>
    <row r="20" spans="1:17" s="2" customFormat="1" ht="24" customHeight="1">
      <c r="A20" s="464" t="s">
        <v>210</v>
      </c>
      <c r="B20" s="396"/>
      <c r="C20" s="465"/>
      <c r="D20" s="444">
        <v>630</v>
      </c>
      <c r="E20" s="445"/>
      <c r="F20" s="444">
        <v>708</v>
      </c>
      <c r="G20" s="445"/>
      <c r="H20" s="512">
        <v>860</v>
      </c>
      <c r="I20" s="513"/>
      <c r="J20" s="516">
        <v>750.6</v>
      </c>
      <c r="K20" s="517"/>
      <c r="L20" s="512">
        <v>860</v>
      </c>
      <c r="M20" s="513"/>
      <c r="N20" s="510">
        <f t="shared" si="0"/>
        <v>114.5750066613376</v>
      </c>
      <c r="O20" s="511"/>
      <c r="P20" s="510">
        <f t="shared" si="1"/>
        <v>121.46892655367232</v>
      </c>
      <c r="Q20" s="511"/>
    </row>
    <row r="21" spans="1:17" s="2" customFormat="1" ht="36.75" customHeight="1">
      <c r="A21" s="470" t="s">
        <v>518</v>
      </c>
      <c r="B21" s="471"/>
      <c r="C21" s="472"/>
      <c r="D21" s="442">
        <f>SUM(D22:D24)</f>
        <v>1060</v>
      </c>
      <c r="E21" s="443"/>
      <c r="F21" s="442">
        <f>SUM(F22:F24)</f>
        <v>1086</v>
      </c>
      <c r="G21" s="443"/>
      <c r="H21" s="468">
        <f>SUM(H22:H24)</f>
        <v>1278</v>
      </c>
      <c r="I21" s="469"/>
      <c r="J21" s="514">
        <f>SUM(J22:J24)</f>
        <v>1130</v>
      </c>
      <c r="K21" s="515"/>
      <c r="L21" s="518">
        <f>SUM(L22:L24)</f>
        <v>1278</v>
      </c>
      <c r="M21" s="519"/>
      <c r="N21" s="508">
        <f t="shared" si="0"/>
        <v>113.09734513274337</v>
      </c>
      <c r="O21" s="509"/>
      <c r="P21" s="508">
        <f t="shared" si="1"/>
        <v>117.67955801104972</v>
      </c>
      <c r="Q21" s="509"/>
    </row>
    <row r="22" spans="1:17" s="2" customFormat="1" ht="26.25" customHeight="1">
      <c r="A22" s="464" t="s">
        <v>209</v>
      </c>
      <c r="B22" s="396"/>
      <c r="C22" s="465"/>
      <c r="D22" s="444">
        <v>128</v>
      </c>
      <c r="E22" s="445"/>
      <c r="F22" s="444">
        <v>158</v>
      </c>
      <c r="G22" s="445"/>
      <c r="H22" s="512">
        <v>199</v>
      </c>
      <c r="I22" s="513"/>
      <c r="J22" s="516">
        <v>158.4</v>
      </c>
      <c r="K22" s="517"/>
      <c r="L22" s="512">
        <v>199</v>
      </c>
      <c r="M22" s="513"/>
      <c r="N22" s="510">
        <f t="shared" si="0"/>
        <v>125.63131313131312</v>
      </c>
      <c r="O22" s="511"/>
      <c r="P22" s="510">
        <f t="shared" si="1"/>
        <v>125.9493670886076</v>
      </c>
      <c r="Q22" s="511"/>
    </row>
    <row r="23" spans="1:17" s="2" customFormat="1" ht="36" customHeight="1">
      <c r="A23" s="464" t="s">
        <v>208</v>
      </c>
      <c r="B23" s="396"/>
      <c r="C23" s="465"/>
      <c r="D23" s="444">
        <v>302</v>
      </c>
      <c r="E23" s="445"/>
      <c r="F23" s="444">
        <v>220</v>
      </c>
      <c r="G23" s="445"/>
      <c r="H23" s="512">
        <v>219</v>
      </c>
      <c r="I23" s="513"/>
      <c r="J23" s="516">
        <v>221</v>
      </c>
      <c r="K23" s="517"/>
      <c r="L23" s="512">
        <v>219</v>
      </c>
      <c r="M23" s="513"/>
      <c r="N23" s="510">
        <f t="shared" si="0"/>
        <v>99.095022624434392</v>
      </c>
      <c r="O23" s="511"/>
      <c r="P23" s="510">
        <f t="shared" si="1"/>
        <v>99.545454545454547</v>
      </c>
      <c r="Q23" s="511"/>
    </row>
    <row r="24" spans="1:17" s="2" customFormat="1" ht="24" customHeight="1">
      <c r="A24" s="464" t="s">
        <v>210</v>
      </c>
      <c r="B24" s="396"/>
      <c r="C24" s="465"/>
      <c r="D24" s="444">
        <v>630</v>
      </c>
      <c r="E24" s="445"/>
      <c r="F24" s="444">
        <v>708</v>
      </c>
      <c r="G24" s="445"/>
      <c r="H24" s="512">
        <v>860</v>
      </c>
      <c r="I24" s="513"/>
      <c r="J24" s="516">
        <v>750.6</v>
      </c>
      <c r="K24" s="517"/>
      <c r="L24" s="512">
        <v>860</v>
      </c>
      <c r="M24" s="513"/>
      <c r="N24" s="510">
        <f t="shared" si="0"/>
        <v>114.5750066613376</v>
      </c>
      <c r="O24" s="511"/>
      <c r="P24" s="510">
        <f t="shared" si="1"/>
        <v>121.46892655367232</v>
      </c>
      <c r="Q24" s="511"/>
    </row>
    <row r="25" spans="1:17" s="2" customFormat="1" ht="34.5" customHeight="1">
      <c r="A25" s="470" t="s">
        <v>519</v>
      </c>
      <c r="B25" s="471"/>
      <c r="C25" s="472"/>
      <c r="D25" s="468">
        <f t="shared" ref="D25" si="2">(D21/D13)/12*1000</f>
        <v>6794.8717948717949</v>
      </c>
      <c r="E25" s="469"/>
      <c r="F25" s="466">
        <v>6962</v>
      </c>
      <c r="G25" s="467"/>
      <c r="H25" s="514">
        <f>(H21/H13)/12*1000</f>
        <v>8192.3076923076915</v>
      </c>
      <c r="I25" s="515"/>
      <c r="J25" s="514">
        <f t="shared" ref="J25" si="3">(J21/J13)/12*1000</f>
        <v>7243.5897435897432</v>
      </c>
      <c r="K25" s="515"/>
      <c r="L25" s="514">
        <v>8192.3076923076915</v>
      </c>
      <c r="M25" s="515"/>
      <c r="N25" s="508">
        <f t="shared" si="0"/>
        <v>113.09734513274337</v>
      </c>
      <c r="O25" s="509"/>
      <c r="P25" s="508">
        <f t="shared" si="1"/>
        <v>117.67175656862527</v>
      </c>
      <c r="Q25" s="509"/>
    </row>
    <row r="26" spans="1:17" s="2" customFormat="1" ht="24" customHeight="1">
      <c r="A26" s="464" t="s">
        <v>209</v>
      </c>
      <c r="B26" s="396"/>
      <c r="C26" s="465"/>
      <c r="D26" s="462">
        <v>10600</v>
      </c>
      <c r="E26" s="463"/>
      <c r="F26" s="462">
        <v>13167</v>
      </c>
      <c r="G26" s="463"/>
      <c r="H26" s="501">
        <f>(H22/H14)/12*1000</f>
        <v>16583.333333333332</v>
      </c>
      <c r="I26" s="502"/>
      <c r="J26" s="503">
        <v>13200</v>
      </c>
      <c r="K26" s="504"/>
      <c r="L26" s="462">
        <v>16583.333333333332</v>
      </c>
      <c r="M26" s="463"/>
      <c r="N26" s="510">
        <f t="shared" si="0"/>
        <v>125.63131313131312</v>
      </c>
      <c r="O26" s="511"/>
      <c r="P26" s="510">
        <f t="shared" si="1"/>
        <v>125.94617857775752</v>
      </c>
      <c r="Q26" s="511"/>
    </row>
    <row r="27" spans="1:17" s="2" customFormat="1" ht="36" customHeight="1">
      <c r="A27" s="464" t="s">
        <v>208</v>
      </c>
      <c r="B27" s="396"/>
      <c r="C27" s="465"/>
      <c r="D27" s="462">
        <v>8400</v>
      </c>
      <c r="E27" s="463"/>
      <c r="F27" s="462">
        <v>9167</v>
      </c>
      <c r="G27" s="463"/>
      <c r="H27" s="501">
        <f t="shared" ref="H27:H28" si="4">(H23/H15)/12*1000</f>
        <v>9125</v>
      </c>
      <c r="I27" s="502"/>
      <c r="J27" s="503">
        <v>9208.2999999999993</v>
      </c>
      <c r="K27" s="504"/>
      <c r="L27" s="462">
        <v>9125</v>
      </c>
      <c r="M27" s="463"/>
      <c r="N27" s="510">
        <f t="shared" si="0"/>
        <v>99.09538134074694</v>
      </c>
      <c r="O27" s="511"/>
      <c r="P27" s="510">
        <f t="shared" si="1"/>
        <v>99.541834842369369</v>
      </c>
      <c r="Q27" s="511"/>
    </row>
    <row r="28" spans="1:17" s="2" customFormat="1" ht="25.5" customHeight="1">
      <c r="A28" s="464" t="s">
        <v>210</v>
      </c>
      <c r="B28" s="396"/>
      <c r="C28" s="465"/>
      <c r="D28" s="462">
        <v>5800</v>
      </c>
      <c r="E28" s="463"/>
      <c r="F28" s="462">
        <v>5900</v>
      </c>
      <c r="G28" s="463"/>
      <c r="H28" s="501">
        <f t="shared" si="4"/>
        <v>7166.666666666667</v>
      </c>
      <c r="I28" s="502"/>
      <c r="J28" s="503" t="s">
        <v>528</v>
      </c>
      <c r="K28" s="504"/>
      <c r="L28" s="462">
        <v>7166.666666666667</v>
      </c>
      <c r="M28" s="463"/>
      <c r="N28" s="510">
        <f t="shared" si="0"/>
        <v>114.5750066613376</v>
      </c>
      <c r="O28" s="511"/>
      <c r="P28" s="510">
        <f t="shared" si="1"/>
        <v>121.46892655367232</v>
      </c>
      <c r="Q28" s="511"/>
    </row>
    <row r="29" spans="1:17" s="2" customFormat="1" ht="36.75" customHeight="1">
      <c r="A29" s="470" t="s">
        <v>519</v>
      </c>
      <c r="B29" s="471"/>
      <c r="C29" s="472"/>
      <c r="D29" s="466">
        <v>6794.9</v>
      </c>
      <c r="E29" s="467"/>
      <c r="F29" s="466">
        <v>6962</v>
      </c>
      <c r="G29" s="467"/>
      <c r="H29" s="514">
        <v>8192.31</v>
      </c>
      <c r="I29" s="515"/>
      <c r="J29" s="529" t="s">
        <v>529</v>
      </c>
      <c r="K29" s="530"/>
      <c r="L29" s="466">
        <v>8192.31</v>
      </c>
      <c r="M29" s="467"/>
      <c r="N29" s="473">
        <f t="shared" ref="N29:N32" si="5">L29-J29</f>
        <v>948.70999999999913</v>
      </c>
      <c r="O29" s="473"/>
      <c r="P29" s="505">
        <f t="shared" ref="P29:P32" si="6">L29/J29*100</f>
        <v>113.09721685349825</v>
      </c>
      <c r="Q29" s="505"/>
    </row>
    <row r="30" spans="1:17" s="2" customFormat="1" ht="24.75" customHeight="1">
      <c r="A30" s="464" t="s">
        <v>209</v>
      </c>
      <c r="B30" s="396"/>
      <c r="C30" s="465"/>
      <c r="D30" s="462">
        <v>10600</v>
      </c>
      <c r="E30" s="463"/>
      <c r="F30" s="462">
        <v>13167</v>
      </c>
      <c r="G30" s="463"/>
      <c r="H30" s="501">
        <v>16583.333333333332</v>
      </c>
      <c r="I30" s="502"/>
      <c r="J30" s="503">
        <v>13200</v>
      </c>
      <c r="K30" s="504"/>
      <c r="L30" s="462">
        <v>16583.333333333332</v>
      </c>
      <c r="M30" s="463"/>
      <c r="N30" s="473">
        <f t="shared" si="5"/>
        <v>3383.3333333333321</v>
      </c>
      <c r="O30" s="473"/>
      <c r="P30" s="505">
        <f t="shared" si="6"/>
        <v>125.63131313131312</v>
      </c>
      <c r="Q30" s="505"/>
    </row>
    <row r="31" spans="1:17" s="2" customFormat="1" ht="34.5" customHeight="1">
      <c r="A31" s="464" t="s">
        <v>208</v>
      </c>
      <c r="B31" s="396"/>
      <c r="C31" s="465"/>
      <c r="D31" s="462">
        <v>8400</v>
      </c>
      <c r="E31" s="463"/>
      <c r="F31" s="462">
        <v>9167</v>
      </c>
      <c r="G31" s="463"/>
      <c r="H31" s="501">
        <v>9125</v>
      </c>
      <c r="I31" s="502"/>
      <c r="J31" s="503">
        <v>9208.2999999999993</v>
      </c>
      <c r="K31" s="504"/>
      <c r="L31" s="462">
        <v>9125</v>
      </c>
      <c r="M31" s="463"/>
      <c r="N31" s="473">
        <f t="shared" si="5"/>
        <v>-83.299999999999272</v>
      </c>
      <c r="O31" s="473"/>
      <c r="P31" s="505">
        <f t="shared" si="6"/>
        <v>99.09538134074694</v>
      </c>
      <c r="Q31" s="505"/>
    </row>
    <row r="32" spans="1:17" s="2" customFormat="1" ht="24" customHeight="1">
      <c r="A32" s="464" t="s">
        <v>210</v>
      </c>
      <c r="B32" s="396"/>
      <c r="C32" s="465"/>
      <c r="D32" s="462">
        <v>5800</v>
      </c>
      <c r="E32" s="463"/>
      <c r="F32" s="462">
        <v>5900</v>
      </c>
      <c r="G32" s="463"/>
      <c r="H32" s="501">
        <v>7166.666666666667</v>
      </c>
      <c r="I32" s="502"/>
      <c r="J32" s="503" t="s">
        <v>528</v>
      </c>
      <c r="K32" s="504"/>
      <c r="L32" s="462">
        <v>7166.666666666667</v>
      </c>
      <c r="M32" s="463"/>
      <c r="N32" s="473">
        <f t="shared" si="5"/>
        <v>911.66666666666697</v>
      </c>
      <c r="O32" s="473"/>
      <c r="P32" s="505">
        <f t="shared" si="6"/>
        <v>114.5750066613376</v>
      </c>
      <c r="Q32" s="505"/>
    </row>
    <row r="33" spans="1:17" s="2" customFormat="1" ht="4.5" customHeight="1">
      <c r="A33" s="21"/>
      <c r="B33" s="21"/>
      <c r="C33" s="21"/>
      <c r="D33" s="309"/>
      <c r="E33" s="30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70"/>
      <c r="Q33" s="70"/>
    </row>
    <row r="34" spans="1:17" ht="22.5" customHeight="1">
      <c r="A34" s="474" t="s">
        <v>246</v>
      </c>
      <c r="B34" s="474"/>
      <c r="C34" s="474"/>
      <c r="D34" s="474"/>
      <c r="E34" s="474"/>
      <c r="F34" s="474"/>
      <c r="G34" s="474"/>
      <c r="H34" s="474"/>
      <c r="I34" s="474"/>
      <c r="J34" s="474"/>
      <c r="K34" s="474"/>
      <c r="L34" s="474"/>
      <c r="M34" s="474"/>
      <c r="N34" s="474"/>
      <c r="O34" s="474"/>
      <c r="P34" s="474"/>
      <c r="Q34" s="474"/>
    </row>
    <row r="35" spans="1:17" ht="3" hidden="1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7" ht="20.100000000000001" hidden="1" customHeight="1" outlineLevel="1">
      <c r="A36" s="72"/>
      <c r="B36" s="73"/>
      <c r="C36" s="73"/>
      <c r="D36" s="323"/>
      <c r="E36" s="323"/>
      <c r="F36" s="73"/>
      <c r="G36" s="73"/>
      <c r="H36" s="74"/>
      <c r="I36" s="74"/>
      <c r="J36" s="74"/>
      <c r="K36" s="74"/>
      <c r="L36" s="74"/>
      <c r="M36" s="74"/>
      <c r="N36" s="74"/>
      <c r="O36" s="524" t="s">
        <v>171</v>
      </c>
      <c r="P36" s="524"/>
      <c r="Q36" s="524"/>
    </row>
    <row r="37" spans="1:17" ht="20.100000000000001" hidden="1" customHeight="1" outlineLevel="1">
      <c r="A37" s="72"/>
      <c r="B37" s="73"/>
      <c r="C37" s="73"/>
      <c r="D37" s="323"/>
      <c r="E37" s="323"/>
      <c r="F37" s="73"/>
      <c r="G37" s="73"/>
      <c r="H37" s="74"/>
      <c r="I37" s="74"/>
      <c r="J37" s="74"/>
      <c r="K37" s="74"/>
      <c r="L37" s="74"/>
      <c r="M37" s="74"/>
      <c r="N37" s="74"/>
      <c r="O37" s="525" t="s">
        <v>205</v>
      </c>
      <c r="P37" s="525"/>
      <c r="Q37" s="525"/>
    </row>
    <row r="38" spans="1:17" ht="22.5" customHeight="1" collapsed="1">
      <c r="A38" s="453" t="s">
        <v>272</v>
      </c>
      <c r="B38" s="453"/>
      <c r="C38" s="453"/>
      <c r="D38" s="453"/>
      <c r="E38" s="453"/>
      <c r="F38" s="453"/>
      <c r="G38" s="453"/>
      <c r="H38" s="453"/>
      <c r="I38" s="453"/>
      <c r="J38" s="453"/>
      <c r="K38" s="453"/>
      <c r="L38" s="453"/>
    </row>
    <row r="39" spans="1:17" ht="6" customHeight="1">
      <c r="A39" s="14"/>
    </row>
    <row r="40" spans="1:17" ht="20.25" customHeight="1">
      <c r="A40" s="494" t="s">
        <v>201</v>
      </c>
      <c r="B40" s="495"/>
      <c r="C40" s="408"/>
      <c r="D40" s="311"/>
      <c r="E40" s="311"/>
      <c r="F40" s="455" t="s">
        <v>530</v>
      </c>
      <c r="G40" s="455"/>
      <c r="H40" s="455"/>
      <c r="I40" s="455" t="s">
        <v>531</v>
      </c>
      <c r="J40" s="455"/>
      <c r="K40" s="455"/>
      <c r="L40" s="455" t="s">
        <v>206</v>
      </c>
      <c r="M40" s="455"/>
      <c r="N40" s="455"/>
      <c r="O40" s="526" t="s">
        <v>207</v>
      </c>
      <c r="P40" s="527"/>
      <c r="Q40" s="528"/>
    </row>
    <row r="41" spans="1:17" ht="149.25" customHeight="1">
      <c r="A41" s="496"/>
      <c r="B41" s="497"/>
      <c r="C41" s="409"/>
      <c r="D41" s="312"/>
      <c r="E41" s="312"/>
      <c r="F41" s="357" t="s">
        <v>222</v>
      </c>
      <c r="G41" s="357" t="s">
        <v>221</v>
      </c>
      <c r="H41" s="357" t="s">
        <v>223</v>
      </c>
      <c r="I41" s="357" t="s">
        <v>222</v>
      </c>
      <c r="J41" s="357" t="s">
        <v>221</v>
      </c>
      <c r="K41" s="357" t="s">
        <v>223</v>
      </c>
      <c r="L41" s="85" t="s">
        <v>222</v>
      </c>
      <c r="M41" s="85" t="s">
        <v>221</v>
      </c>
      <c r="N41" s="85" t="s">
        <v>223</v>
      </c>
      <c r="O41" s="85" t="s">
        <v>344</v>
      </c>
      <c r="P41" s="204" t="s">
        <v>249</v>
      </c>
      <c r="Q41" s="85" t="s">
        <v>343</v>
      </c>
    </row>
    <row r="42" spans="1:17" ht="13.5" customHeight="1">
      <c r="A42" s="446">
        <v>1</v>
      </c>
      <c r="B42" s="486"/>
      <c r="C42" s="447"/>
      <c r="D42" s="314"/>
      <c r="E42" s="314"/>
      <c r="F42" s="338">
        <v>4</v>
      </c>
      <c r="G42" s="338">
        <v>5</v>
      </c>
      <c r="H42" s="338">
        <v>6</v>
      </c>
      <c r="I42" s="338">
        <v>7</v>
      </c>
      <c r="J42" s="352">
        <v>8</v>
      </c>
      <c r="K42" s="352">
        <v>9</v>
      </c>
      <c r="L42" s="86">
        <v>10</v>
      </c>
      <c r="M42" s="86">
        <v>11</v>
      </c>
      <c r="N42" s="86">
        <v>12</v>
      </c>
      <c r="O42" s="86">
        <v>13</v>
      </c>
      <c r="P42" s="86">
        <v>14</v>
      </c>
      <c r="Q42" s="86">
        <v>15</v>
      </c>
    </row>
    <row r="43" spans="1:17" ht="20.100000000000001" customHeight="1">
      <c r="A43" s="488" t="s">
        <v>494</v>
      </c>
      <c r="B43" s="489"/>
      <c r="C43" s="490"/>
      <c r="D43" s="322"/>
      <c r="E43" s="322"/>
      <c r="F43" s="363"/>
      <c r="G43" s="363"/>
      <c r="H43" s="365">
        <v>3205</v>
      </c>
      <c r="I43" s="363"/>
      <c r="J43" s="363"/>
      <c r="K43" s="365">
        <v>6687</v>
      </c>
      <c r="L43" s="78"/>
      <c r="M43" s="78"/>
      <c r="N43" s="79">
        <f>K43-H43</f>
        <v>3482</v>
      </c>
      <c r="O43" s="193"/>
      <c r="P43" s="193"/>
      <c r="Q43" s="82">
        <f>K43/H43*100</f>
        <v>208.6427457098284</v>
      </c>
    </row>
    <row r="44" spans="1:17" ht="20.100000000000001" customHeight="1">
      <c r="A44" s="488"/>
      <c r="B44" s="489"/>
      <c r="C44" s="490"/>
      <c r="D44" s="322"/>
      <c r="E44" s="322"/>
      <c r="F44" s="363"/>
      <c r="G44" s="363"/>
      <c r="H44" s="365"/>
      <c r="I44" s="363"/>
      <c r="J44" s="363"/>
      <c r="K44" s="365"/>
      <c r="L44" s="78"/>
      <c r="M44" s="78"/>
      <c r="N44" s="79">
        <f>K44-H44</f>
        <v>0</v>
      </c>
      <c r="O44" s="193"/>
      <c r="P44" s="193"/>
      <c r="Q44" s="82"/>
    </row>
    <row r="45" spans="1:17" ht="20.100000000000001" customHeight="1">
      <c r="A45" s="487"/>
      <c r="B45" s="393"/>
      <c r="C45" s="394"/>
      <c r="D45" s="308"/>
      <c r="E45" s="308"/>
      <c r="F45" s="363"/>
      <c r="G45" s="363"/>
      <c r="H45" s="365"/>
      <c r="I45" s="363"/>
      <c r="J45" s="363"/>
      <c r="K45" s="365"/>
      <c r="L45" s="78"/>
      <c r="M45" s="78"/>
      <c r="N45" s="79">
        <f>K45-H45</f>
        <v>0</v>
      </c>
      <c r="O45" s="193"/>
      <c r="P45" s="193"/>
      <c r="Q45" s="82"/>
    </row>
    <row r="46" spans="1:17" ht="20.100000000000001" customHeight="1">
      <c r="A46" s="487"/>
      <c r="B46" s="393"/>
      <c r="C46" s="394"/>
      <c r="D46" s="308"/>
      <c r="E46" s="308"/>
      <c r="F46" s="363"/>
      <c r="G46" s="363"/>
      <c r="H46" s="365"/>
      <c r="I46" s="363"/>
      <c r="J46" s="363"/>
      <c r="K46" s="365"/>
      <c r="L46" s="78"/>
      <c r="M46" s="78"/>
      <c r="N46" s="79">
        <f>K46-H46</f>
        <v>0</v>
      </c>
      <c r="O46" s="193"/>
      <c r="P46" s="193"/>
      <c r="Q46" s="82"/>
    </row>
    <row r="47" spans="1:17" ht="20.100000000000001" customHeight="1">
      <c r="A47" s="483" t="s">
        <v>51</v>
      </c>
      <c r="B47" s="484"/>
      <c r="C47" s="485"/>
      <c r="D47" s="319"/>
      <c r="E47" s="319"/>
      <c r="F47" s="363"/>
      <c r="G47" s="363"/>
      <c r="H47" s="351">
        <f>SUM(H43:H46)</f>
        <v>3205</v>
      </c>
      <c r="I47" s="363"/>
      <c r="J47" s="363"/>
      <c r="K47" s="351">
        <f>SUM(K43:K46)</f>
        <v>6687</v>
      </c>
      <c r="L47" s="78"/>
      <c r="M47" s="78"/>
      <c r="N47" s="79">
        <f>K47-H47</f>
        <v>3482</v>
      </c>
      <c r="O47" s="193"/>
      <c r="P47" s="193"/>
      <c r="Q47" s="82"/>
    </row>
    <row r="48" spans="1:17" ht="9" customHeight="1">
      <c r="A48" s="16"/>
      <c r="B48" s="17"/>
      <c r="C48" s="17"/>
      <c r="D48" s="17"/>
      <c r="E48" s="17"/>
      <c r="F48" s="17"/>
      <c r="G48" s="17"/>
      <c r="H48" s="9"/>
      <c r="I48" s="9"/>
      <c r="J48" s="9"/>
      <c r="K48" s="4"/>
      <c r="L48" s="4"/>
      <c r="M48" s="4"/>
      <c r="N48" s="4"/>
      <c r="O48" s="4"/>
      <c r="P48" s="4"/>
      <c r="Q48" s="4"/>
    </row>
    <row r="49" spans="1:17" ht="20.25" customHeight="1">
      <c r="A49" s="453" t="s">
        <v>273</v>
      </c>
      <c r="B49" s="453"/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  <c r="P49" s="453"/>
      <c r="Q49" s="453"/>
    </row>
    <row r="50" spans="1:17" ht="9" customHeight="1">
      <c r="A50" s="14"/>
    </row>
    <row r="51" spans="1:17" ht="75" customHeight="1">
      <c r="A51" s="6" t="s">
        <v>95</v>
      </c>
      <c r="B51" s="383" t="s">
        <v>67</v>
      </c>
      <c r="C51" s="383"/>
      <c r="D51" s="307"/>
      <c r="E51" s="307"/>
      <c r="F51" s="383" t="s">
        <v>62</v>
      </c>
      <c r="G51" s="383"/>
      <c r="H51" s="383" t="s">
        <v>63</v>
      </c>
      <c r="I51" s="383"/>
      <c r="J51" s="383" t="s">
        <v>78</v>
      </c>
      <c r="K51" s="383"/>
      <c r="L51" s="383"/>
      <c r="M51" s="488" t="s">
        <v>76</v>
      </c>
      <c r="N51" s="490"/>
      <c r="O51" s="488" t="s">
        <v>31</v>
      </c>
      <c r="P51" s="489"/>
      <c r="Q51" s="490"/>
    </row>
    <row r="52" spans="1:17" ht="12.75" customHeight="1">
      <c r="A52" s="86">
        <v>1</v>
      </c>
      <c r="B52" s="479">
        <v>2</v>
      </c>
      <c r="C52" s="479"/>
      <c r="D52" s="317"/>
      <c r="E52" s="317"/>
      <c r="F52" s="479">
        <v>3</v>
      </c>
      <c r="G52" s="479"/>
      <c r="H52" s="479">
        <v>4</v>
      </c>
      <c r="I52" s="479"/>
      <c r="J52" s="479">
        <v>5</v>
      </c>
      <c r="K52" s="479"/>
      <c r="L52" s="479"/>
      <c r="M52" s="479">
        <v>6</v>
      </c>
      <c r="N52" s="479"/>
      <c r="O52" s="459">
        <v>7</v>
      </c>
      <c r="P52" s="499"/>
      <c r="Q52" s="460"/>
    </row>
    <row r="53" spans="1:17" ht="20.100000000000001" customHeight="1">
      <c r="A53" s="62"/>
      <c r="B53" s="480"/>
      <c r="C53" s="480"/>
      <c r="D53" s="318"/>
      <c r="E53" s="318"/>
      <c r="F53" s="481"/>
      <c r="G53" s="481"/>
      <c r="H53" s="482" t="s">
        <v>180</v>
      </c>
      <c r="I53" s="482"/>
      <c r="J53" s="500"/>
      <c r="K53" s="500"/>
      <c r="L53" s="500"/>
      <c r="M53" s="457"/>
      <c r="N53" s="458"/>
      <c r="O53" s="481"/>
      <c r="P53" s="481"/>
      <c r="Q53" s="481"/>
    </row>
    <row r="54" spans="1:17" ht="20.100000000000001" customHeight="1">
      <c r="A54" s="62"/>
      <c r="B54" s="522"/>
      <c r="C54" s="523"/>
      <c r="D54" s="324"/>
      <c r="E54" s="324"/>
      <c r="F54" s="475"/>
      <c r="G54" s="476"/>
      <c r="H54" s="477"/>
      <c r="I54" s="478"/>
      <c r="J54" s="491"/>
      <c r="K54" s="492"/>
      <c r="L54" s="493"/>
      <c r="M54" s="457"/>
      <c r="N54" s="458"/>
      <c r="O54" s="475"/>
      <c r="P54" s="498"/>
      <c r="Q54" s="476"/>
    </row>
    <row r="55" spans="1:17" ht="20.100000000000001" customHeight="1">
      <c r="A55" s="62"/>
      <c r="B55" s="520"/>
      <c r="C55" s="521"/>
      <c r="D55" s="325"/>
      <c r="E55" s="325"/>
      <c r="F55" s="475"/>
      <c r="G55" s="476"/>
      <c r="H55" s="477"/>
      <c r="I55" s="478"/>
      <c r="J55" s="491"/>
      <c r="K55" s="492"/>
      <c r="L55" s="493"/>
      <c r="M55" s="457"/>
      <c r="N55" s="458"/>
      <c r="O55" s="475"/>
      <c r="P55" s="498"/>
      <c r="Q55" s="476"/>
    </row>
    <row r="56" spans="1:17" ht="20.100000000000001" customHeight="1">
      <c r="A56" s="29" t="s">
        <v>51</v>
      </c>
      <c r="B56" s="380" t="s">
        <v>32</v>
      </c>
      <c r="C56" s="380"/>
      <c r="D56" s="306"/>
      <c r="E56" s="306"/>
      <c r="F56" s="380" t="s">
        <v>32</v>
      </c>
      <c r="G56" s="380"/>
      <c r="H56" s="380" t="s">
        <v>32</v>
      </c>
      <c r="I56" s="380"/>
      <c r="J56" s="500"/>
      <c r="K56" s="500"/>
      <c r="L56" s="500"/>
      <c r="M56" s="506">
        <f>SUM(M53:N55)</f>
        <v>0</v>
      </c>
      <c r="N56" s="507"/>
      <c r="O56" s="481"/>
      <c r="P56" s="481"/>
      <c r="Q56" s="481"/>
    </row>
    <row r="57" spans="1:17" ht="6.75" customHeight="1">
      <c r="A57" s="9"/>
      <c r="B57" s="19"/>
      <c r="C57" s="19"/>
      <c r="D57" s="310"/>
      <c r="E57" s="310"/>
      <c r="F57" s="19"/>
      <c r="G57" s="19"/>
      <c r="H57" s="19"/>
      <c r="I57" s="19"/>
      <c r="J57" s="19"/>
      <c r="K57" s="19"/>
      <c r="L57" s="19"/>
      <c r="M57" s="2"/>
      <c r="N57" s="2"/>
      <c r="O57" s="2"/>
      <c r="P57" s="2"/>
      <c r="Q57" s="2"/>
    </row>
    <row r="58" spans="1:17" ht="21.75" customHeight="1">
      <c r="A58" s="453" t="s">
        <v>274</v>
      </c>
      <c r="B58" s="453"/>
      <c r="C58" s="453"/>
      <c r="D58" s="453"/>
      <c r="E58" s="453"/>
      <c r="F58" s="453"/>
      <c r="G58" s="453"/>
      <c r="H58" s="453"/>
      <c r="I58" s="453"/>
      <c r="J58" s="453"/>
      <c r="K58" s="453"/>
      <c r="L58" s="453"/>
      <c r="M58" s="453"/>
      <c r="N58" s="453"/>
      <c r="O58" s="453"/>
      <c r="P58" s="453"/>
      <c r="Q58" s="453"/>
    </row>
    <row r="59" spans="1:17" ht="5.25" customHeight="1">
      <c r="A59" s="4"/>
      <c r="B59" s="13"/>
      <c r="C59" s="4"/>
      <c r="D59" s="315"/>
      <c r="E59" s="315"/>
      <c r="F59" s="4"/>
      <c r="G59" s="4"/>
      <c r="H59" s="4"/>
      <c r="I59" s="4"/>
      <c r="J59" s="4"/>
      <c r="K59" s="12"/>
    </row>
    <row r="60" spans="1:17" ht="42.75" customHeight="1">
      <c r="A60" s="383" t="s">
        <v>61</v>
      </c>
      <c r="B60" s="383"/>
      <c r="C60" s="383"/>
      <c r="D60" s="307"/>
      <c r="E60" s="307"/>
      <c r="F60" s="383" t="s">
        <v>172</v>
      </c>
      <c r="G60" s="383"/>
      <c r="H60" s="383" t="s">
        <v>173</v>
      </c>
      <c r="I60" s="383"/>
      <c r="J60" s="383"/>
      <c r="K60" s="383"/>
      <c r="L60" s="383" t="s">
        <v>176</v>
      </c>
      <c r="M60" s="383"/>
      <c r="N60" s="383"/>
      <c r="O60" s="383"/>
      <c r="P60" s="383" t="s">
        <v>177</v>
      </c>
      <c r="Q60" s="383"/>
    </row>
    <row r="61" spans="1:17" ht="33" customHeight="1">
      <c r="A61" s="383"/>
      <c r="B61" s="383"/>
      <c r="C61" s="383"/>
      <c r="D61" s="307"/>
      <c r="E61" s="307"/>
      <c r="F61" s="383"/>
      <c r="G61" s="383"/>
      <c r="H61" s="380" t="s">
        <v>174</v>
      </c>
      <c r="I61" s="380"/>
      <c r="J61" s="383" t="s">
        <v>175</v>
      </c>
      <c r="K61" s="383"/>
      <c r="L61" s="380" t="s">
        <v>174</v>
      </c>
      <c r="M61" s="380"/>
      <c r="N61" s="383" t="s">
        <v>175</v>
      </c>
      <c r="O61" s="383"/>
      <c r="P61" s="383"/>
      <c r="Q61" s="383"/>
    </row>
    <row r="62" spans="1:17" ht="12.75" customHeight="1">
      <c r="A62" s="381">
        <v>1</v>
      </c>
      <c r="B62" s="381"/>
      <c r="C62" s="381"/>
      <c r="D62" s="313"/>
      <c r="E62" s="313"/>
      <c r="F62" s="446">
        <v>2</v>
      </c>
      <c r="G62" s="447"/>
      <c r="H62" s="446">
        <v>3</v>
      </c>
      <c r="I62" s="447"/>
      <c r="J62" s="459">
        <v>4</v>
      </c>
      <c r="K62" s="460"/>
      <c r="L62" s="459">
        <v>5</v>
      </c>
      <c r="M62" s="460"/>
      <c r="N62" s="459">
        <v>6</v>
      </c>
      <c r="O62" s="460"/>
      <c r="P62" s="459">
        <v>7</v>
      </c>
      <c r="Q62" s="460"/>
    </row>
    <row r="63" spans="1:17" ht="21.95" customHeight="1">
      <c r="A63" s="456" t="s">
        <v>218</v>
      </c>
      <c r="B63" s="456"/>
      <c r="C63" s="456"/>
      <c r="D63" s="321"/>
      <c r="E63" s="321"/>
      <c r="F63" s="457"/>
      <c r="G63" s="458"/>
      <c r="H63" s="457"/>
      <c r="I63" s="458"/>
      <c r="J63" s="457"/>
      <c r="K63" s="458"/>
      <c r="L63" s="457"/>
      <c r="M63" s="458"/>
      <c r="N63" s="457"/>
      <c r="O63" s="458"/>
      <c r="P63" s="457"/>
      <c r="Q63" s="458"/>
    </row>
    <row r="64" spans="1:17" ht="13.5" customHeight="1">
      <c r="A64" s="461" t="s">
        <v>88</v>
      </c>
      <c r="B64" s="461"/>
      <c r="C64" s="461"/>
      <c r="D64" s="326"/>
      <c r="E64" s="326"/>
      <c r="F64" s="457"/>
      <c r="G64" s="458"/>
      <c r="H64" s="457"/>
      <c r="I64" s="458"/>
      <c r="J64" s="457"/>
      <c r="K64" s="458"/>
      <c r="L64" s="457"/>
      <c r="M64" s="458"/>
      <c r="N64" s="457"/>
      <c r="O64" s="458"/>
      <c r="P64" s="457"/>
      <c r="Q64" s="458"/>
    </row>
    <row r="65" spans="1:17" ht="21.95" customHeight="1">
      <c r="A65" s="456"/>
      <c r="B65" s="456"/>
      <c r="C65" s="456"/>
      <c r="D65" s="321"/>
      <c r="E65" s="321"/>
      <c r="F65" s="457"/>
      <c r="G65" s="458"/>
      <c r="H65" s="457"/>
      <c r="I65" s="458"/>
      <c r="J65" s="457"/>
      <c r="K65" s="458"/>
      <c r="L65" s="457"/>
      <c r="M65" s="458"/>
      <c r="N65" s="457"/>
      <c r="O65" s="458"/>
      <c r="P65" s="457"/>
      <c r="Q65" s="458"/>
    </row>
    <row r="66" spans="1:17" ht="21.95" customHeight="1">
      <c r="A66" s="456" t="s">
        <v>219</v>
      </c>
      <c r="B66" s="456"/>
      <c r="C66" s="456"/>
      <c r="D66" s="321"/>
      <c r="E66" s="321"/>
      <c r="F66" s="457"/>
      <c r="G66" s="458"/>
      <c r="H66" s="457"/>
      <c r="I66" s="458"/>
      <c r="J66" s="457"/>
      <c r="K66" s="458"/>
      <c r="L66" s="457"/>
      <c r="M66" s="458"/>
      <c r="N66" s="457"/>
      <c r="O66" s="458"/>
      <c r="P66" s="457"/>
      <c r="Q66" s="458"/>
    </row>
    <row r="67" spans="1:17" ht="13.5" customHeight="1">
      <c r="A67" s="461" t="s">
        <v>255</v>
      </c>
      <c r="B67" s="461"/>
      <c r="C67" s="461"/>
      <c r="D67" s="326"/>
      <c r="E67" s="326"/>
      <c r="F67" s="457"/>
      <c r="G67" s="458"/>
      <c r="H67" s="457"/>
      <c r="I67" s="458"/>
      <c r="J67" s="457"/>
      <c r="K67" s="458"/>
      <c r="L67" s="457"/>
      <c r="M67" s="458"/>
      <c r="N67" s="457"/>
      <c r="O67" s="458"/>
      <c r="P67" s="457"/>
      <c r="Q67" s="458"/>
    </row>
    <row r="68" spans="1:17" ht="21.95" customHeight="1">
      <c r="A68" s="456"/>
      <c r="B68" s="456"/>
      <c r="C68" s="456"/>
      <c r="D68" s="321"/>
      <c r="E68" s="321"/>
      <c r="F68" s="457"/>
      <c r="G68" s="458"/>
      <c r="H68" s="457"/>
      <c r="I68" s="458"/>
      <c r="J68" s="457"/>
      <c r="K68" s="458"/>
      <c r="L68" s="457"/>
      <c r="M68" s="458"/>
      <c r="N68" s="457"/>
      <c r="O68" s="458"/>
      <c r="P68" s="457"/>
      <c r="Q68" s="458"/>
    </row>
    <row r="69" spans="1:17" ht="21.95" customHeight="1">
      <c r="A69" s="456" t="s">
        <v>220</v>
      </c>
      <c r="B69" s="456"/>
      <c r="C69" s="456"/>
      <c r="D69" s="321"/>
      <c r="E69" s="321"/>
      <c r="F69" s="457"/>
      <c r="G69" s="458"/>
      <c r="H69" s="457"/>
      <c r="I69" s="458"/>
      <c r="J69" s="457"/>
      <c r="K69" s="458"/>
      <c r="L69" s="457"/>
      <c r="M69" s="458"/>
      <c r="N69" s="457"/>
      <c r="O69" s="458"/>
      <c r="P69" s="457"/>
      <c r="Q69" s="458"/>
    </row>
    <row r="70" spans="1:17" ht="12.75" customHeight="1">
      <c r="A70" s="461" t="s">
        <v>523</v>
      </c>
      <c r="B70" s="461"/>
      <c r="C70" s="461"/>
      <c r="D70" s="326"/>
      <c r="E70" s="326"/>
      <c r="F70" s="457"/>
      <c r="G70" s="458"/>
      <c r="H70" s="457"/>
      <c r="I70" s="458"/>
      <c r="J70" s="457">
        <v>50</v>
      </c>
      <c r="K70" s="458"/>
      <c r="L70" s="457"/>
      <c r="M70" s="458"/>
      <c r="N70" s="457">
        <v>50</v>
      </c>
      <c r="O70" s="458"/>
      <c r="P70" s="457"/>
      <c r="Q70" s="458"/>
    </row>
    <row r="71" spans="1:17" ht="21.95" customHeight="1">
      <c r="A71" s="456" t="s">
        <v>513</v>
      </c>
      <c r="B71" s="456"/>
      <c r="C71" s="456"/>
      <c r="D71" s="321"/>
      <c r="E71" s="321"/>
      <c r="F71" s="457"/>
      <c r="G71" s="458"/>
      <c r="H71" s="457"/>
      <c r="I71" s="458"/>
      <c r="J71" s="457"/>
      <c r="K71" s="458"/>
      <c r="L71" s="457"/>
      <c r="M71" s="458"/>
      <c r="N71" s="457"/>
      <c r="O71" s="458"/>
      <c r="P71" s="457"/>
      <c r="Q71" s="458"/>
    </row>
    <row r="72" spans="1:17" ht="21.95" customHeight="1">
      <c r="A72" s="456" t="s">
        <v>51</v>
      </c>
      <c r="B72" s="456"/>
      <c r="C72" s="456"/>
      <c r="D72" s="321"/>
      <c r="E72" s="321"/>
      <c r="F72" s="457"/>
      <c r="G72" s="458"/>
      <c r="H72" s="457"/>
      <c r="I72" s="458"/>
      <c r="J72" s="457"/>
      <c r="K72" s="458"/>
      <c r="L72" s="457"/>
      <c r="M72" s="458"/>
      <c r="N72" s="457"/>
      <c r="O72" s="458"/>
      <c r="P72" s="457"/>
      <c r="Q72" s="458"/>
    </row>
    <row r="73" spans="1:17">
      <c r="C73" s="23"/>
      <c r="D73" s="23"/>
      <c r="E73" s="23"/>
      <c r="F73" s="23"/>
      <c r="G73" s="23"/>
    </row>
    <row r="74" spans="1:17">
      <c r="C74" s="23"/>
      <c r="D74" s="23"/>
      <c r="E74" s="23"/>
      <c r="F74" s="23"/>
      <c r="G74" s="23"/>
    </row>
    <row r="75" spans="1:17">
      <c r="C75" s="23"/>
      <c r="D75" s="23"/>
      <c r="E75" s="23"/>
      <c r="F75" s="23"/>
      <c r="G75" s="23"/>
    </row>
    <row r="76" spans="1:17">
      <c r="C76" s="23"/>
      <c r="D76" s="23"/>
      <c r="E76" s="23"/>
      <c r="F76" s="23"/>
      <c r="G76" s="23"/>
    </row>
    <row r="77" spans="1:17">
      <c r="C77" s="23"/>
      <c r="D77" s="23"/>
      <c r="E77" s="23"/>
      <c r="F77" s="23"/>
      <c r="G77" s="23"/>
    </row>
    <row r="78" spans="1:17">
      <c r="C78" s="23"/>
      <c r="D78" s="23"/>
      <c r="E78" s="23"/>
      <c r="F78" s="23"/>
      <c r="G78" s="23"/>
    </row>
    <row r="79" spans="1:17">
      <c r="C79" s="23"/>
      <c r="D79" s="23"/>
      <c r="E79" s="23"/>
      <c r="F79" s="23"/>
      <c r="G79" s="23"/>
    </row>
    <row r="80" spans="1:17">
      <c r="C80" s="23"/>
      <c r="D80" s="23"/>
      <c r="E80" s="23"/>
      <c r="F80" s="23"/>
      <c r="G80" s="23"/>
    </row>
    <row r="81" spans="3:7">
      <c r="C81" s="23"/>
      <c r="D81" s="23"/>
      <c r="E81" s="23"/>
      <c r="F81" s="23"/>
      <c r="G81" s="23"/>
    </row>
    <row r="82" spans="3:7">
      <c r="C82" s="23"/>
      <c r="D82" s="23"/>
      <c r="E82" s="23"/>
      <c r="F82" s="23"/>
      <c r="G82" s="23"/>
    </row>
    <row r="83" spans="3:7">
      <c r="C83" s="23"/>
      <c r="D83" s="23"/>
      <c r="E83" s="23"/>
      <c r="F83" s="23"/>
      <c r="G83" s="23"/>
    </row>
    <row r="84" spans="3:7">
      <c r="C84" s="23"/>
      <c r="D84" s="23"/>
      <c r="E84" s="23"/>
      <c r="F84" s="23"/>
      <c r="G84" s="23"/>
    </row>
    <row r="85" spans="3:7">
      <c r="C85" s="23"/>
      <c r="D85" s="23"/>
      <c r="E85" s="23"/>
      <c r="F85" s="23"/>
      <c r="G85" s="23"/>
    </row>
    <row r="86" spans="3:7">
      <c r="C86" s="23"/>
      <c r="D86" s="23"/>
      <c r="E86" s="23"/>
      <c r="F86" s="23"/>
      <c r="G86" s="23"/>
    </row>
  </sheetData>
  <mergeCells count="322">
    <mergeCell ref="H26:I26"/>
    <mergeCell ref="F28:G28"/>
    <mergeCell ref="P29:Q29"/>
    <mergeCell ref="J29:K29"/>
    <mergeCell ref="H30:I30"/>
    <mergeCell ref="H31:I31"/>
    <mergeCell ref="L29:M29"/>
    <mergeCell ref="L30:M30"/>
    <mergeCell ref="L31:M31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J30:K30"/>
    <mergeCell ref="P24:Q24"/>
    <mergeCell ref="N27:O27"/>
    <mergeCell ref="N28:O28"/>
    <mergeCell ref="N25:O25"/>
    <mergeCell ref="N26:O26"/>
    <mergeCell ref="N24:O24"/>
    <mergeCell ref="P25:Q25"/>
    <mergeCell ref="P26:Q26"/>
    <mergeCell ref="P27:Q27"/>
    <mergeCell ref="P28:Q28"/>
    <mergeCell ref="J27:K27"/>
    <mergeCell ref="L27:M27"/>
    <mergeCell ref="P30:Q30"/>
    <mergeCell ref="N30:O30"/>
    <mergeCell ref="H27:I27"/>
    <mergeCell ref="H28:I28"/>
    <mergeCell ref="L28:M28"/>
    <mergeCell ref="H29:I29"/>
    <mergeCell ref="P20:Q20"/>
    <mergeCell ref="P21:Q21"/>
    <mergeCell ref="P22:Q22"/>
    <mergeCell ref="P23:Q23"/>
    <mergeCell ref="N20:O20"/>
    <mergeCell ref="N21:O21"/>
    <mergeCell ref="N22:O22"/>
    <mergeCell ref="N23:O23"/>
    <mergeCell ref="L20:M20"/>
    <mergeCell ref="L21:M21"/>
    <mergeCell ref="L22:M22"/>
    <mergeCell ref="L23:M23"/>
    <mergeCell ref="J28:K28"/>
    <mergeCell ref="L24:M24"/>
    <mergeCell ref="H21:I21"/>
    <mergeCell ref="H22:I22"/>
    <mergeCell ref="H23:I23"/>
    <mergeCell ref="J26:K26"/>
    <mergeCell ref="L26:M26"/>
    <mergeCell ref="N29:O29"/>
    <mergeCell ref="H17:I17"/>
    <mergeCell ref="H18:I18"/>
    <mergeCell ref="H19:I19"/>
    <mergeCell ref="J18:K18"/>
    <mergeCell ref="J19:K19"/>
    <mergeCell ref="J17:K17"/>
    <mergeCell ref="H20:I20"/>
    <mergeCell ref="L18:M18"/>
    <mergeCell ref="J25:K25"/>
    <mergeCell ref="L25:M25"/>
    <mergeCell ref="J20:K20"/>
    <mergeCell ref="J21:K21"/>
    <mergeCell ref="J22:K22"/>
    <mergeCell ref="J23:K23"/>
    <mergeCell ref="J24:K24"/>
    <mergeCell ref="H24:I24"/>
    <mergeCell ref="H25:I25"/>
    <mergeCell ref="P19:Q19"/>
    <mergeCell ref="N17:O17"/>
    <mergeCell ref="N18:O18"/>
    <mergeCell ref="N19:O19"/>
    <mergeCell ref="P17:Q17"/>
    <mergeCell ref="P18:Q18"/>
    <mergeCell ref="L19:M19"/>
    <mergeCell ref="N16:O16"/>
    <mergeCell ref="P16:Q16"/>
    <mergeCell ref="L17:M17"/>
    <mergeCell ref="L16:M16"/>
    <mergeCell ref="P31:Q31"/>
    <mergeCell ref="F40:H40"/>
    <mergeCell ref="H14:I14"/>
    <mergeCell ref="J16:K16"/>
    <mergeCell ref="J12:K12"/>
    <mergeCell ref="H16:I16"/>
    <mergeCell ref="H13:I13"/>
    <mergeCell ref="J13:K13"/>
    <mergeCell ref="J14:K14"/>
    <mergeCell ref="J15:K15"/>
    <mergeCell ref="H15:I15"/>
    <mergeCell ref="H12:I12"/>
    <mergeCell ref="P13:Q13"/>
    <mergeCell ref="N12:O12"/>
    <mergeCell ref="P12:Q12"/>
    <mergeCell ref="L15:M15"/>
    <mergeCell ref="L13:M13"/>
    <mergeCell ref="N13:O13"/>
    <mergeCell ref="N14:O14"/>
    <mergeCell ref="P14:Q14"/>
    <mergeCell ref="N15:O15"/>
    <mergeCell ref="P15:Q15"/>
    <mergeCell ref="L14:M14"/>
    <mergeCell ref="J31:K31"/>
    <mergeCell ref="A58:Q58"/>
    <mergeCell ref="B56:C56"/>
    <mergeCell ref="F56:G56"/>
    <mergeCell ref="H56:I56"/>
    <mergeCell ref="J56:L56"/>
    <mergeCell ref="B51:C51"/>
    <mergeCell ref="F51:G51"/>
    <mergeCell ref="A49:Q49"/>
    <mergeCell ref="H51:I51"/>
    <mergeCell ref="J51:L51"/>
    <mergeCell ref="M51:N51"/>
    <mergeCell ref="O56:Q56"/>
    <mergeCell ref="M56:N56"/>
    <mergeCell ref="B55:C55"/>
    <mergeCell ref="B54:C54"/>
    <mergeCell ref="J55:L55"/>
    <mergeCell ref="M52:N52"/>
    <mergeCell ref="A40:C41"/>
    <mergeCell ref="N32:O32"/>
    <mergeCell ref="M55:N55"/>
    <mergeCell ref="O55:Q55"/>
    <mergeCell ref="L32:M32"/>
    <mergeCell ref="O53:Q53"/>
    <mergeCell ref="O52:Q52"/>
    <mergeCell ref="O51:Q51"/>
    <mergeCell ref="A38:L38"/>
    <mergeCell ref="J53:L53"/>
    <mergeCell ref="H32:I32"/>
    <mergeCell ref="J32:K32"/>
    <mergeCell ref="J52:L52"/>
    <mergeCell ref="P32:Q32"/>
    <mergeCell ref="M54:N54"/>
    <mergeCell ref="O54:Q54"/>
    <mergeCell ref="O36:Q36"/>
    <mergeCell ref="O37:Q37"/>
    <mergeCell ref="I40:K40"/>
    <mergeCell ref="L40:N40"/>
    <mergeCell ref="O40:Q40"/>
    <mergeCell ref="N31:O31"/>
    <mergeCell ref="M53:N53"/>
    <mergeCell ref="A34:Q34"/>
    <mergeCell ref="F60:G61"/>
    <mergeCell ref="F54:G54"/>
    <mergeCell ref="F55:G55"/>
    <mergeCell ref="H55:I55"/>
    <mergeCell ref="B52:C52"/>
    <mergeCell ref="B53:C53"/>
    <mergeCell ref="H52:I52"/>
    <mergeCell ref="F53:G53"/>
    <mergeCell ref="F52:G52"/>
    <mergeCell ref="H53:I53"/>
    <mergeCell ref="A47:C47"/>
    <mergeCell ref="A42:C42"/>
    <mergeCell ref="F32:G32"/>
    <mergeCell ref="A45:C45"/>
    <mergeCell ref="A46:C46"/>
    <mergeCell ref="A43:C43"/>
    <mergeCell ref="A44:C44"/>
    <mergeCell ref="A60:C61"/>
    <mergeCell ref="P60:Q61"/>
    <mergeCell ref="H54:I54"/>
    <mergeCell ref="J54:L54"/>
    <mergeCell ref="F18:G18"/>
    <mergeCell ref="F19:G19"/>
    <mergeCell ref="F17:G17"/>
    <mergeCell ref="F24:G24"/>
    <mergeCell ref="F20:G20"/>
    <mergeCell ref="F21:G21"/>
    <mergeCell ref="F22:G22"/>
    <mergeCell ref="F23:G23"/>
    <mergeCell ref="A29:C29"/>
    <mergeCell ref="A23:C23"/>
    <mergeCell ref="A24:C24"/>
    <mergeCell ref="A25:C25"/>
    <mergeCell ref="A26:C26"/>
    <mergeCell ref="A27:C27"/>
    <mergeCell ref="A28:C28"/>
    <mergeCell ref="F29:G29"/>
    <mergeCell ref="D28:E28"/>
    <mergeCell ref="F27:G27"/>
    <mergeCell ref="F25:G25"/>
    <mergeCell ref="A30:C30"/>
    <mergeCell ref="A31:C31"/>
    <mergeCell ref="A32:C32"/>
    <mergeCell ref="D29:E29"/>
    <mergeCell ref="D31:E31"/>
    <mergeCell ref="D30:E30"/>
    <mergeCell ref="D32:E32"/>
    <mergeCell ref="D25:E25"/>
    <mergeCell ref="D26:E26"/>
    <mergeCell ref="D27:E27"/>
    <mergeCell ref="F30:G30"/>
    <mergeCell ref="F31:G31"/>
    <mergeCell ref="A22:C22"/>
    <mergeCell ref="F26:G26"/>
    <mergeCell ref="F13:G13"/>
    <mergeCell ref="F14:G14"/>
    <mergeCell ref="F15:G15"/>
    <mergeCell ref="F16:G16"/>
    <mergeCell ref="N70:O70"/>
    <mergeCell ref="J70:K70"/>
    <mergeCell ref="N65:O65"/>
    <mergeCell ref="L65:M65"/>
    <mergeCell ref="J61:K61"/>
    <mergeCell ref="L63:M63"/>
    <mergeCell ref="J63:K63"/>
    <mergeCell ref="N62:O62"/>
    <mergeCell ref="F64:G64"/>
    <mergeCell ref="H64:I64"/>
    <mergeCell ref="J64:K64"/>
    <mergeCell ref="F63:G63"/>
    <mergeCell ref="N63:O63"/>
    <mergeCell ref="L64:M64"/>
    <mergeCell ref="H60:K60"/>
    <mergeCell ref="H61:I61"/>
    <mergeCell ref="P72:Q72"/>
    <mergeCell ref="F71:G71"/>
    <mergeCell ref="H71:I71"/>
    <mergeCell ref="J71:K71"/>
    <mergeCell ref="L71:M71"/>
    <mergeCell ref="N71:O71"/>
    <mergeCell ref="N66:O66"/>
    <mergeCell ref="L67:M67"/>
    <mergeCell ref="P71:Q71"/>
    <mergeCell ref="F72:G72"/>
    <mergeCell ref="H72:I72"/>
    <mergeCell ref="J72:K72"/>
    <mergeCell ref="L72:M72"/>
    <mergeCell ref="N72:O72"/>
    <mergeCell ref="P66:Q66"/>
    <mergeCell ref="N67:O67"/>
    <mergeCell ref="J69:K69"/>
    <mergeCell ref="L69:M69"/>
    <mergeCell ref="N69:O69"/>
    <mergeCell ref="P69:Q69"/>
    <mergeCell ref="J68:K68"/>
    <mergeCell ref="N68:O68"/>
    <mergeCell ref="P70:Q70"/>
    <mergeCell ref="L70:M70"/>
    <mergeCell ref="L68:M68"/>
    <mergeCell ref="P68:Q68"/>
    <mergeCell ref="L62:M62"/>
    <mergeCell ref="L60:O60"/>
    <mergeCell ref="J67:K67"/>
    <mergeCell ref="P62:Q62"/>
    <mergeCell ref="J62:K62"/>
    <mergeCell ref="A72:C72"/>
    <mergeCell ref="F65:G65"/>
    <mergeCell ref="H65:I65"/>
    <mergeCell ref="A70:C70"/>
    <mergeCell ref="F68:G68"/>
    <mergeCell ref="H68:I68"/>
    <mergeCell ref="A69:C69"/>
    <mergeCell ref="A68:C68"/>
    <mergeCell ref="A65:C65"/>
    <mergeCell ref="A71:C71"/>
    <mergeCell ref="H69:I69"/>
    <mergeCell ref="F70:G70"/>
    <mergeCell ref="H70:I70"/>
    <mergeCell ref="A66:C66"/>
    <mergeCell ref="A67:C67"/>
    <mergeCell ref="F69:G69"/>
    <mergeCell ref="H67:I67"/>
    <mergeCell ref="A63:C63"/>
    <mergeCell ref="A62:C62"/>
    <mergeCell ref="H62:I62"/>
    <mergeCell ref="F62:G62"/>
    <mergeCell ref="L61:M61"/>
    <mergeCell ref="N61:O61"/>
    <mergeCell ref="P67:Q67"/>
    <mergeCell ref="P63:Q63"/>
    <mergeCell ref="J65:K65"/>
    <mergeCell ref="J66:K66"/>
    <mergeCell ref="N64:O64"/>
    <mergeCell ref="P64:Q64"/>
    <mergeCell ref="P65:Q65"/>
    <mergeCell ref="L66:M66"/>
    <mergeCell ref="F66:G66"/>
    <mergeCell ref="H66:I66"/>
    <mergeCell ref="F67:G67"/>
    <mergeCell ref="A64:C64"/>
    <mergeCell ref="H63:I63"/>
    <mergeCell ref="B12:C12"/>
    <mergeCell ref="J11:K11"/>
    <mergeCell ref="P11:Q11"/>
    <mergeCell ref="F12:G12"/>
    <mergeCell ref="P1:Q1"/>
    <mergeCell ref="P2:Q2"/>
    <mergeCell ref="A3:Q3"/>
    <mergeCell ref="A4:Q4"/>
    <mergeCell ref="A5:Q5"/>
    <mergeCell ref="A6:Q6"/>
    <mergeCell ref="A7:Q7"/>
    <mergeCell ref="A9:Q9"/>
    <mergeCell ref="B11:C11"/>
    <mergeCell ref="F11:G11"/>
    <mergeCell ref="H11:I11"/>
    <mergeCell ref="L11:M11"/>
    <mergeCell ref="N11:O11"/>
    <mergeCell ref="L12:M12"/>
    <mergeCell ref="D11:E11"/>
    <mergeCell ref="D13:E13"/>
    <mergeCell ref="D14:E14"/>
    <mergeCell ref="D15:E15"/>
    <mergeCell ref="D16:E16"/>
    <mergeCell ref="D17:E17"/>
    <mergeCell ref="D21:E21"/>
    <mergeCell ref="D22:E22"/>
    <mergeCell ref="D23:E23"/>
    <mergeCell ref="D24:E24"/>
    <mergeCell ref="D18:E18"/>
    <mergeCell ref="D19:E19"/>
    <mergeCell ref="D20:E20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43"/>
  </sheetPr>
  <dimension ref="A1:AF97"/>
  <sheetViews>
    <sheetView topLeftCell="A48" zoomScale="75" zoomScaleNormal="75" zoomScaleSheetLayoutView="100" workbookViewId="0">
      <selection activeCell="AC34" sqref="AC34:AF52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R1" s="22"/>
      <c r="S1" s="22"/>
      <c r="T1" s="22"/>
      <c r="U1" s="22"/>
      <c r="V1" s="22"/>
      <c r="AD1" s="450" t="s">
        <v>171</v>
      </c>
      <c r="AE1" s="450"/>
      <c r="AF1" s="450"/>
    </row>
    <row r="2" spans="1:32" ht="18.75" hidden="1" customHeight="1" outlineLevel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R2" s="22"/>
      <c r="S2" s="22"/>
      <c r="T2" s="22"/>
      <c r="U2" s="22"/>
      <c r="V2" s="22"/>
      <c r="AD2" s="450"/>
      <c r="AE2" s="450"/>
      <c r="AF2" s="450"/>
    </row>
    <row r="3" spans="1:32" ht="20.25" customHeight="1" collapsed="1">
      <c r="A3" s="14"/>
      <c r="B3" s="14"/>
      <c r="C3" s="113" t="s">
        <v>275</v>
      </c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2" ht="9" customHeight="1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</row>
    <row r="5" spans="1:32" ht="18" customHeight="1">
      <c r="A5" s="551" t="s">
        <v>47</v>
      </c>
      <c r="B5" s="556" t="s">
        <v>139</v>
      </c>
      <c r="C5" s="557"/>
      <c r="D5" s="494" t="s">
        <v>140</v>
      </c>
      <c r="E5" s="495"/>
      <c r="F5" s="495"/>
      <c r="G5" s="455" t="s">
        <v>245</v>
      </c>
      <c r="H5" s="455"/>
      <c r="I5" s="455"/>
      <c r="J5" s="455"/>
      <c r="K5" s="455"/>
      <c r="L5" s="455"/>
      <c r="M5" s="455"/>
      <c r="N5" s="494" t="s">
        <v>141</v>
      </c>
      <c r="O5" s="495"/>
      <c r="P5" s="495"/>
      <c r="Q5" s="408"/>
      <c r="R5" s="562" t="s">
        <v>211</v>
      </c>
      <c r="S5" s="563"/>
      <c r="T5" s="563"/>
      <c r="U5" s="563"/>
      <c r="V5" s="563"/>
      <c r="W5" s="563"/>
      <c r="X5" s="563"/>
      <c r="Y5" s="563"/>
      <c r="Z5" s="563"/>
      <c r="AA5" s="563"/>
      <c r="AB5" s="563"/>
      <c r="AC5" s="563"/>
      <c r="AD5" s="563"/>
      <c r="AE5" s="563"/>
      <c r="AF5" s="564"/>
    </row>
    <row r="6" spans="1:32" ht="53.25" customHeight="1">
      <c r="A6" s="552"/>
      <c r="B6" s="558"/>
      <c r="C6" s="559"/>
      <c r="D6" s="496"/>
      <c r="E6" s="497"/>
      <c r="F6" s="497"/>
      <c r="G6" s="455"/>
      <c r="H6" s="455"/>
      <c r="I6" s="455"/>
      <c r="J6" s="455"/>
      <c r="K6" s="455"/>
      <c r="L6" s="455"/>
      <c r="M6" s="455"/>
      <c r="N6" s="496"/>
      <c r="O6" s="497"/>
      <c r="P6" s="497"/>
      <c r="Q6" s="409"/>
      <c r="R6" s="526" t="s">
        <v>142</v>
      </c>
      <c r="S6" s="527"/>
      <c r="T6" s="528"/>
      <c r="U6" s="526" t="s">
        <v>143</v>
      </c>
      <c r="V6" s="527"/>
      <c r="W6" s="528"/>
      <c r="X6" s="526" t="s">
        <v>36</v>
      </c>
      <c r="Y6" s="527"/>
      <c r="Z6" s="528"/>
      <c r="AA6" s="562" t="s">
        <v>144</v>
      </c>
      <c r="AB6" s="563"/>
      <c r="AC6" s="564"/>
      <c r="AD6" s="562" t="s">
        <v>145</v>
      </c>
      <c r="AE6" s="563"/>
      <c r="AF6" s="564"/>
    </row>
    <row r="7" spans="1:32" ht="12.75" customHeight="1">
      <c r="A7" s="245">
        <v>1</v>
      </c>
      <c r="B7" s="571">
        <v>2</v>
      </c>
      <c r="C7" s="572"/>
      <c r="D7" s="553">
        <v>3</v>
      </c>
      <c r="E7" s="554"/>
      <c r="F7" s="554"/>
      <c r="G7" s="560">
        <v>4</v>
      </c>
      <c r="H7" s="560"/>
      <c r="I7" s="560"/>
      <c r="J7" s="560"/>
      <c r="K7" s="560"/>
      <c r="L7" s="560"/>
      <c r="M7" s="560"/>
      <c r="N7" s="553">
        <v>5</v>
      </c>
      <c r="O7" s="554"/>
      <c r="P7" s="554"/>
      <c r="Q7" s="555"/>
      <c r="R7" s="565">
        <v>6</v>
      </c>
      <c r="S7" s="566"/>
      <c r="T7" s="567"/>
      <c r="U7" s="565">
        <v>7</v>
      </c>
      <c r="V7" s="566"/>
      <c r="W7" s="567"/>
      <c r="X7" s="568">
        <v>8</v>
      </c>
      <c r="Y7" s="569"/>
      <c r="Z7" s="570"/>
      <c r="AA7" s="568">
        <v>9</v>
      </c>
      <c r="AB7" s="569"/>
      <c r="AC7" s="570"/>
      <c r="AD7" s="568">
        <v>10</v>
      </c>
      <c r="AE7" s="569"/>
      <c r="AF7" s="570"/>
    </row>
    <row r="8" spans="1:32" ht="15" customHeight="1">
      <c r="A8" s="68"/>
      <c r="B8" s="573"/>
      <c r="C8" s="574"/>
      <c r="D8" s="604"/>
      <c r="E8" s="605"/>
      <c r="F8" s="605"/>
      <c r="G8" s="535"/>
      <c r="H8" s="535"/>
      <c r="I8" s="535"/>
      <c r="J8" s="535"/>
      <c r="K8" s="535"/>
      <c r="L8" s="535"/>
      <c r="M8" s="535"/>
      <c r="N8" s="533">
        <f>SUM(R8,U8,X8,AA8,AD8)</f>
        <v>0</v>
      </c>
      <c r="O8" s="561"/>
      <c r="P8" s="561"/>
      <c r="Q8" s="534"/>
      <c r="R8" s="544"/>
      <c r="S8" s="545"/>
      <c r="T8" s="546"/>
      <c r="U8" s="544"/>
      <c r="V8" s="545"/>
      <c r="W8" s="546"/>
      <c r="X8" s="544"/>
      <c r="Y8" s="545"/>
      <c r="Z8" s="546"/>
      <c r="AA8" s="544"/>
      <c r="AB8" s="545"/>
      <c r="AC8" s="546"/>
      <c r="AD8" s="544"/>
      <c r="AE8" s="545"/>
      <c r="AF8" s="546"/>
    </row>
    <row r="9" spans="1:32" ht="15" customHeight="1">
      <c r="A9" s="68"/>
      <c r="B9" s="573"/>
      <c r="C9" s="574"/>
      <c r="D9" s="604"/>
      <c r="E9" s="605"/>
      <c r="F9" s="605"/>
      <c r="G9" s="535"/>
      <c r="H9" s="535"/>
      <c r="I9" s="535"/>
      <c r="J9" s="535"/>
      <c r="K9" s="535"/>
      <c r="L9" s="535"/>
      <c r="M9" s="535"/>
      <c r="N9" s="533">
        <f>SUM(R9,U9,X9,AA9,AD9)</f>
        <v>0</v>
      </c>
      <c r="O9" s="561"/>
      <c r="P9" s="561"/>
      <c r="Q9" s="534"/>
      <c r="R9" s="544"/>
      <c r="S9" s="545"/>
      <c r="T9" s="546"/>
      <c r="U9" s="544"/>
      <c r="V9" s="545"/>
      <c r="W9" s="546"/>
      <c r="X9" s="544"/>
      <c r="Y9" s="545"/>
      <c r="Z9" s="546"/>
      <c r="AA9" s="544"/>
      <c r="AB9" s="545"/>
      <c r="AC9" s="546"/>
      <c r="AD9" s="544"/>
      <c r="AE9" s="545"/>
      <c r="AF9" s="546"/>
    </row>
    <row r="10" spans="1:32" ht="15" customHeight="1">
      <c r="A10" s="68"/>
      <c r="B10" s="573"/>
      <c r="C10" s="574"/>
      <c r="D10" s="604"/>
      <c r="E10" s="605"/>
      <c r="F10" s="605"/>
      <c r="G10" s="535"/>
      <c r="H10" s="535"/>
      <c r="I10" s="535"/>
      <c r="J10" s="535"/>
      <c r="K10" s="535"/>
      <c r="L10" s="535"/>
      <c r="M10" s="535"/>
      <c r="N10" s="533">
        <f>SUM(R10,U10,X10,AA10,AD10)</f>
        <v>0</v>
      </c>
      <c r="O10" s="561"/>
      <c r="P10" s="561"/>
      <c r="Q10" s="534"/>
      <c r="R10" s="544"/>
      <c r="S10" s="545"/>
      <c r="T10" s="546"/>
      <c r="U10" s="544"/>
      <c r="V10" s="545"/>
      <c r="W10" s="546"/>
      <c r="X10" s="544"/>
      <c r="Y10" s="545"/>
      <c r="Z10" s="546"/>
      <c r="AA10" s="544"/>
      <c r="AB10" s="545"/>
      <c r="AC10" s="546"/>
      <c r="AD10" s="544"/>
      <c r="AE10" s="545"/>
      <c r="AF10" s="546"/>
    </row>
    <row r="11" spans="1:32" ht="15" customHeight="1">
      <c r="A11" s="68"/>
      <c r="B11" s="573"/>
      <c r="C11" s="574"/>
      <c r="D11" s="604"/>
      <c r="E11" s="605"/>
      <c r="F11" s="605"/>
      <c r="G11" s="535"/>
      <c r="H11" s="535"/>
      <c r="I11" s="535"/>
      <c r="J11" s="535"/>
      <c r="K11" s="535"/>
      <c r="L11" s="535"/>
      <c r="M11" s="535"/>
      <c r="N11" s="533">
        <f>SUM(R11,U11,X11,AA11,AD11)</f>
        <v>0</v>
      </c>
      <c r="O11" s="561"/>
      <c r="P11" s="561"/>
      <c r="Q11" s="534"/>
      <c r="R11" s="544"/>
      <c r="S11" s="545"/>
      <c r="T11" s="546"/>
      <c r="U11" s="544"/>
      <c r="V11" s="545"/>
      <c r="W11" s="546"/>
      <c r="X11" s="544"/>
      <c r="Y11" s="545"/>
      <c r="Z11" s="546"/>
      <c r="AA11" s="544"/>
      <c r="AB11" s="545"/>
      <c r="AC11" s="546"/>
      <c r="AD11" s="544"/>
      <c r="AE11" s="545"/>
      <c r="AF11" s="546"/>
    </row>
    <row r="12" spans="1:32" ht="15" customHeight="1">
      <c r="A12" s="68"/>
      <c r="B12" s="573"/>
      <c r="C12" s="574"/>
      <c r="D12" s="604"/>
      <c r="E12" s="605"/>
      <c r="F12" s="605"/>
      <c r="G12" s="535"/>
      <c r="H12" s="535"/>
      <c r="I12" s="535"/>
      <c r="J12" s="535"/>
      <c r="K12" s="535"/>
      <c r="L12" s="535"/>
      <c r="M12" s="535"/>
      <c r="N12" s="533">
        <f>SUM(R12,U12,X12,AA12,AD12)</f>
        <v>0</v>
      </c>
      <c r="O12" s="561"/>
      <c r="P12" s="561"/>
      <c r="Q12" s="534"/>
      <c r="R12" s="544"/>
      <c r="S12" s="545"/>
      <c r="T12" s="546"/>
      <c r="U12" s="544"/>
      <c r="V12" s="545"/>
      <c r="W12" s="546"/>
      <c r="X12" s="544"/>
      <c r="Y12" s="545"/>
      <c r="Z12" s="546"/>
      <c r="AA12" s="544"/>
      <c r="AB12" s="545"/>
      <c r="AC12" s="546"/>
      <c r="AD12" s="544"/>
      <c r="AE12" s="545"/>
      <c r="AF12" s="546"/>
    </row>
    <row r="13" spans="1:32" ht="20.25" customHeight="1">
      <c r="A13" s="601" t="s">
        <v>51</v>
      </c>
      <c r="B13" s="602"/>
      <c r="C13" s="602"/>
      <c r="D13" s="602"/>
      <c r="E13" s="602"/>
      <c r="F13" s="602"/>
      <c r="G13" s="602"/>
      <c r="H13" s="602"/>
      <c r="I13" s="602"/>
      <c r="J13" s="602"/>
      <c r="K13" s="602"/>
      <c r="L13" s="602"/>
      <c r="M13" s="603"/>
      <c r="N13" s="533">
        <f>SUM(N8:Q12)</f>
        <v>0</v>
      </c>
      <c r="O13" s="561"/>
      <c r="P13" s="561"/>
      <c r="Q13" s="534"/>
      <c r="R13" s="533">
        <f>SUM(R8:T12)</f>
        <v>0</v>
      </c>
      <c r="S13" s="561"/>
      <c r="T13" s="534"/>
      <c r="U13" s="533">
        <f>SUM(U8:W12)</f>
        <v>0</v>
      </c>
      <c r="V13" s="561"/>
      <c r="W13" s="534"/>
      <c r="X13" s="533">
        <f>SUM(X8:Z12)</f>
        <v>0</v>
      </c>
      <c r="Y13" s="561"/>
      <c r="Z13" s="534"/>
      <c r="AA13" s="533">
        <f>SUM(AA8:AC12)</f>
        <v>0</v>
      </c>
      <c r="AB13" s="561"/>
      <c r="AC13" s="534"/>
      <c r="AD13" s="533">
        <f>SUM(AD8:AF12)</f>
        <v>0</v>
      </c>
      <c r="AE13" s="561"/>
      <c r="AF13" s="534"/>
    </row>
    <row r="14" spans="1:32" ht="7.5" customHeight="1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8"/>
      <c r="AF14" s="118"/>
    </row>
    <row r="15" spans="1:32" s="30" customFormat="1" ht="16.5" customHeight="1">
      <c r="A15" s="113"/>
      <c r="B15" s="113"/>
      <c r="C15" s="113" t="s">
        <v>276</v>
      </c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</row>
    <row r="16" spans="1:32" s="30" customFormat="1" ht="8.25" customHeight="1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</row>
    <row r="17" spans="1:32" ht="17.25" customHeight="1">
      <c r="A17" s="422" t="s">
        <v>47</v>
      </c>
      <c r="B17" s="556" t="s">
        <v>146</v>
      </c>
      <c r="C17" s="557"/>
      <c r="D17" s="455" t="s">
        <v>139</v>
      </c>
      <c r="E17" s="455"/>
      <c r="F17" s="455"/>
      <c r="G17" s="455"/>
      <c r="H17" s="455" t="s">
        <v>245</v>
      </c>
      <c r="I17" s="455"/>
      <c r="J17" s="455"/>
      <c r="K17" s="455"/>
      <c r="L17" s="455"/>
      <c r="M17" s="455"/>
      <c r="N17" s="455"/>
      <c r="O17" s="455"/>
      <c r="P17" s="455"/>
      <c r="Q17" s="455"/>
      <c r="R17" s="455" t="s">
        <v>147</v>
      </c>
      <c r="S17" s="455"/>
      <c r="T17" s="455"/>
      <c r="U17" s="455"/>
      <c r="V17" s="455"/>
      <c r="W17" s="538" t="s">
        <v>148</v>
      </c>
      <c r="X17" s="538"/>
      <c r="Y17" s="538"/>
      <c r="Z17" s="538"/>
      <c r="AA17" s="538"/>
      <c r="AB17" s="538"/>
      <c r="AC17" s="538"/>
      <c r="AD17" s="538"/>
      <c r="AE17" s="538"/>
      <c r="AF17" s="538"/>
    </row>
    <row r="18" spans="1:32" ht="20.25" customHeight="1">
      <c r="A18" s="422"/>
      <c r="B18" s="576"/>
      <c r="C18" s="578"/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5"/>
      <c r="O18" s="455"/>
      <c r="P18" s="455"/>
      <c r="Q18" s="455"/>
      <c r="R18" s="455"/>
      <c r="S18" s="455"/>
      <c r="T18" s="455"/>
      <c r="U18" s="455"/>
      <c r="V18" s="455"/>
      <c r="W18" s="494" t="s">
        <v>216</v>
      </c>
      <c r="X18" s="408"/>
      <c r="Y18" s="494" t="s">
        <v>174</v>
      </c>
      <c r="Z18" s="408"/>
      <c r="AA18" s="494" t="s">
        <v>175</v>
      </c>
      <c r="AB18" s="408"/>
      <c r="AC18" s="494" t="s">
        <v>196</v>
      </c>
      <c r="AD18" s="408"/>
      <c r="AE18" s="494" t="s">
        <v>197</v>
      </c>
      <c r="AF18" s="408"/>
    </row>
    <row r="19" spans="1:32" ht="9" customHeight="1">
      <c r="A19" s="422"/>
      <c r="B19" s="558"/>
      <c r="C19" s="559"/>
      <c r="D19" s="455"/>
      <c r="E19" s="455"/>
      <c r="F19" s="455"/>
      <c r="G19" s="455"/>
      <c r="H19" s="455"/>
      <c r="I19" s="455"/>
      <c r="J19" s="455"/>
      <c r="K19" s="455"/>
      <c r="L19" s="455"/>
      <c r="M19" s="455"/>
      <c r="N19" s="455"/>
      <c r="O19" s="455"/>
      <c r="P19" s="455"/>
      <c r="Q19" s="455"/>
      <c r="R19" s="455"/>
      <c r="S19" s="455"/>
      <c r="T19" s="455"/>
      <c r="U19" s="455"/>
      <c r="V19" s="455"/>
      <c r="W19" s="496"/>
      <c r="X19" s="409"/>
      <c r="Y19" s="496"/>
      <c r="Z19" s="409"/>
      <c r="AA19" s="496"/>
      <c r="AB19" s="409"/>
      <c r="AC19" s="496"/>
      <c r="AD19" s="409"/>
      <c r="AE19" s="496"/>
      <c r="AF19" s="409"/>
    </row>
    <row r="20" spans="1:32" ht="12" customHeight="1">
      <c r="A20" s="101">
        <v>1</v>
      </c>
      <c r="B20" s="583">
        <v>2</v>
      </c>
      <c r="C20" s="584"/>
      <c r="D20" s="381">
        <v>3</v>
      </c>
      <c r="E20" s="381"/>
      <c r="F20" s="381"/>
      <c r="G20" s="381"/>
      <c r="H20" s="381">
        <v>4</v>
      </c>
      <c r="I20" s="381"/>
      <c r="J20" s="381"/>
      <c r="K20" s="381"/>
      <c r="L20" s="381"/>
      <c r="M20" s="381"/>
      <c r="N20" s="381"/>
      <c r="O20" s="381"/>
      <c r="P20" s="381"/>
      <c r="Q20" s="381"/>
      <c r="R20" s="381">
        <v>5</v>
      </c>
      <c r="S20" s="381"/>
      <c r="T20" s="381"/>
      <c r="U20" s="381"/>
      <c r="V20" s="381"/>
      <c r="W20" s="446">
        <v>6</v>
      </c>
      <c r="X20" s="447"/>
      <c r="Y20" s="459">
        <v>7</v>
      </c>
      <c r="Z20" s="460"/>
      <c r="AA20" s="459">
        <v>8</v>
      </c>
      <c r="AB20" s="460"/>
      <c r="AC20" s="459">
        <v>9</v>
      </c>
      <c r="AD20" s="460"/>
      <c r="AE20" s="479">
        <v>10</v>
      </c>
      <c r="AF20" s="479"/>
    </row>
    <row r="21" spans="1:32" ht="15" customHeight="1">
      <c r="A21" s="60"/>
      <c r="B21" s="581"/>
      <c r="C21" s="582"/>
      <c r="D21" s="535"/>
      <c r="E21" s="535"/>
      <c r="F21" s="535"/>
      <c r="G21" s="535"/>
      <c r="H21" s="536"/>
      <c r="I21" s="536"/>
      <c r="J21" s="536"/>
      <c r="K21" s="536"/>
      <c r="L21" s="536"/>
      <c r="M21" s="536"/>
      <c r="N21" s="536"/>
      <c r="O21" s="536"/>
      <c r="P21" s="536"/>
      <c r="Q21" s="536"/>
      <c r="R21" s="537"/>
      <c r="S21" s="537"/>
      <c r="T21" s="537"/>
      <c r="U21" s="537"/>
      <c r="V21" s="537"/>
      <c r="W21" s="544"/>
      <c r="X21" s="546"/>
      <c r="Y21" s="544"/>
      <c r="Z21" s="546"/>
      <c r="AA21" s="544"/>
      <c r="AB21" s="546"/>
      <c r="AC21" s="533">
        <f t="shared" ref="AC21:AC26" si="0">AA21-Y21</f>
        <v>0</v>
      </c>
      <c r="AD21" s="534"/>
      <c r="AE21" s="547"/>
      <c r="AF21" s="548"/>
    </row>
    <row r="22" spans="1:32" ht="15" customHeight="1">
      <c r="A22" s="60"/>
      <c r="B22" s="581"/>
      <c r="C22" s="582"/>
      <c r="D22" s="535"/>
      <c r="E22" s="535"/>
      <c r="F22" s="535"/>
      <c r="G22" s="535"/>
      <c r="H22" s="536"/>
      <c r="I22" s="536"/>
      <c r="J22" s="536"/>
      <c r="K22" s="536"/>
      <c r="L22" s="536"/>
      <c r="M22" s="536"/>
      <c r="N22" s="536"/>
      <c r="O22" s="536"/>
      <c r="P22" s="536"/>
      <c r="Q22" s="536"/>
      <c r="R22" s="537"/>
      <c r="S22" s="537"/>
      <c r="T22" s="537"/>
      <c r="U22" s="537"/>
      <c r="V22" s="537"/>
      <c r="W22" s="544"/>
      <c r="X22" s="546"/>
      <c r="Y22" s="544"/>
      <c r="Z22" s="546"/>
      <c r="AA22" s="544"/>
      <c r="AB22" s="546"/>
      <c r="AC22" s="533">
        <f t="shared" si="0"/>
        <v>0</v>
      </c>
      <c r="AD22" s="534"/>
      <c r="AE22" s="547"/>
      <c r="AF22" s="548"/>
    </row>
    <row r="23" spans="1:32" ht="15" customHeight="1">
      <c r="A23" s="60"/>
      <c r="B23" s="581"/>
      <c r="C23" s="582"/>
      <c r="D23" s="535"/>
      <c r="E23" s="535"/>
      <c r="F23" s="535"/>
      <c r="G23" s="535"/>
      <c r="H23" s="536"/>
      <c r="I23" s="536"/>
      <c r="J23" s="536"/>
      <c r="K23" s="536"/>
      <c r="L23" s="536"/>
      <c r="M23" s="536"/>
      <c r="N23" s="536"/>
      <c r="O23" s="536"/>
      <c r="P23" s="536"/>
      <c r="Q23" s="536"/>
      <c r="R23" s="537"/>
      <c r="S23" s="537"/>
      <c r="T23" s="537"/>
      <c r="U23" s="537"/>
      <c r="V23" s="537"/>
      <c r="W23" s="544"/>
      <c r="X23" s="546"/>
      <c r="Y23" s="544"/>
      <c r="Z23" s="546"/>
      <c r="AA23" s="544"/>
      <c r="AB23" s="546"/>
      <c r="AC23" s="533">
        <f t="shared" si="0"/>
        <v>0</v>
      </c>
      <c r="AD23" s="534"/>
      <c r="AE23" s="547"/>
      <c r="AF23" s="548"/>
    </row>
    <row r="24" spans="1:32" ht="15" customHeight="1">
      <c r="A24" s="60"/>
      <c r="B24" s="581"/>
      <c r="C24" s="582"/>
      <c r="D24" s="535"/>
      <c r="E24" s="535"/>
      <c r="F24" s="535"/>
      <c r="G24" s="535"/>
      <c r="H24" s="536"/>
      <c r="I24" s="536"/>
      <c r="J24" s="536"/>
      <c r="K24" s="536"/>
      <c r="L24" s="536"/>
      <c r="M24" s="536"/>
      <c r="N24" s="536"/>
      <c r="O24" s="536"/>
      <c r="P24" s="536"/>
      <c r="Q24" s="536"/>
      <c r="R24" s="537"/>
      <c r="S24" s="537"/>
      <c r="T24" s="537"/>
      <c r="U24" s="537"/>
      <c r="V24" s="537"/>
      <c r="W24" s="544"/>
      <c r="X24" s="546"/>
      <c r="Y24" s="544"/>
      <c r="Z24" s="546"/>
      <c r="AA24" s="544"/>
      <c r="AB24" s="546"/>
      <c r="AC24" s="533">
        <f t="shared" si="0"/>
        <v>0</v>
      </c>
      <c r="AD24" s="534"/>
      <c r="AE24" s="547"/>
      <c r="AF24" s="548"/>
    </row>
    <row r="25" spans="1:32" ht="15" customHeight="1">
      <c r="A25" s="60"/>
      <c r="B25" s="581"/>
      <c r="C25" s="582"/>
      <c r="D25" s="535"/>
      <c r="E25" s="535"/>
      <c r="F25" s="535"/>
      <c r="G25" s="535"/>
      <c r="H25" s="536"/>
      <c r="I25" s="536"/>
      <c r="J25" s="536"/>
      <c r="K25" s="536"/>
      <c r="L25" s="536"/>
      <c r="M25" s="536"/>
      <c r="N25" s="536"/>
      <c r="O25" s="536"/>
      <c r="P25" s="536"/>
      <c r="Q25" s="536"/>
      <c r="R25" s="537"/>
      <c r="S25" s="537"/>
      <c r="T25" s="537"/>
      <c r="U25" s="537"/>
      <c r="V25" s="537"/>
      <c r="W25" s="544"/>
      <c r="X25" s="546"/>
      <c r="Y25" s="544"/>
      <c r="Z25" s="546"/>
      <c r="AA25" s="544"/>
      <c r="AB25" s="546"/>
      <c r="AC25" s="533">
        <f t="shared" si="0"/>
        <v>0</v>
      </c>
      <c r="AD25" s="534"/>
      <c r="AE25" s="547"/>
      <c r="AF25" s="548"/>
    </row>
    <row r="26" spans="1:32" ht="24.95" customHeight="1">
      <c r="A26" s="580" t="s">
        <v>51</v>
      </c>
      <c r="B26" s="580"/>
      <c r="C26" s="580"/>
      <c r="D26" s="580"/>
      <c r="E26" s="580"/>
      <c r="F26" s="580"/>
      <c r="G26" s="580"/>
      <c r="H26" s="580"/>
      <c r="I26" s="580"/>
      <c r="J26" s="580"/>
      <c r="K26" s="580"/>
      <c r="L26" s="580"/>
      <c r="M26" s="580"/>
      <c r="N26" s="580"/>
      <c r="O26" s="580"/>
      <c r="P26" s="580"/>
      <c r="Q26" s="580"/>
      <c r="R26" s="580"/>
      <c r="S26" s="580"/>
      <c r="T26" s="580"/>
      <c r="U26" s="580"/>
      <c r="V26" s="580"/>
      <c r="W26" s="533">
        <f>SUM(W21:X25)</f>
        <v>0</v>
      </c>
      <c r="X26" s="534"/>
      <c r="Y26" s="533">
        <f>SUM(Y21:Z25)</f>
        <v>0</v>
      </c>
      <c r="Z26" s="534"/>
      <c r="AA26" s="533">
        <f>SUM(AA21:AB25)</f>
        <v>0</v>
      </c>
      <c r="AB26" s="534"/>
      <c r="AC26" s="533">
        <f t="shared" si="0"/>
        <v>0</v>
      </c>
      <c r="AD26" s="534"/>
      <c r="AE26" s="547"/>
      <c r="AF26" s="548"/>
    </row>
    <row r="27" spans="1:32" ht="6" customHeight="1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14"/>
      <c r="R27" s="119"/>
      <c r="S27" s="119"/>
      <c r="T27" s="119"/>
      <c r="U27" s="119"/>
      <c r="V27" s="119"/>
      <c r="W27" s="14"/>
      <c r="X27" s="14"/>
      <c r="Y27" s="14"/>
      <c r="Z27" s="14"/>
      <c r="AA27" s="14"/>
      <c r="AB27" s="14"/>
      <c r="AC27" s="14"/>
      <c r="AD27" s="14"/>
      <c r="AE27" s="14"/>
      <c r="AF27" s="119"/>
    </row>
    <row r="28" spans="1:32" s="30" customFormat="1" ht="15.75" customHeight="1">
      <c r="A28" s="113"/>
      <c r="B28" s="113"/>
      <c r="C28" s="113" t="s">
        <v>277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</row>
    <row r="29" spans="1:32" ht="11.25" customHeight="1">
      <c r="A29" s="120"/>
      <c r="B29" s="120"/>
      <c r="C29" s="120"/>
      <c r="D29" s="120"/>
      <c r="E29" s="120"/>
      <c r="F29" s="120"/>
      <c r="G29" s="120"/>
      <c r="H29" s="120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0"/>
      <c r="X29" s="14"/>
      <c r="Y29" s="14"/>
      <c r="Z29" s="550"/>
      <c r="AA29" s="550"/>
      <c r="AB29" s="550"/>
      <c r="AC29" s="14"/>
      <c r="AD29" s="549" t="s">
        <v>169</v>
      </c>
      <c r="AE29" s="549"/>
      <c r="AF29" s="549"/>
    </row>
    <row r="30" spans="1:32" ht="45.75" customHeight="1">
      <c r="A30" s="596" t="s">
        <v>47</v>
      </c>
      <c r="B30" s="556" t="s">
        <v>178</v>
      </c>
      <c r="C30" s="575"/>
      <c r="D30" s="575"/>
      <c r="E30" s="575"/>
      <c r="F30" s="575"/>
      <c r="G30" s="575"/>
      <c r="H30" s="575"/>
      <c r="I30" s="575"/>
      <c r="J30" s="575"/>
      <c r="K30" s="575"/>
      <c r="L30" s="557"/>
      <c r="M30" s="588" t="s">
        <v>50</v>
      </c>
      <c r="N30" s="589"/>
      <c r="O30" s="589"/>
      <c r="P30" s="589"/>
      <c r="Q30" s="589"/>
      <c r="R30" s="589"/>
      <c r="S30" s="589"/>
      <c r="T30" s="590"/>
      <c r="U30" s="588" t="s">
        <v>77</v>
      </c>
      <c r="V30" s="589"/>
      <c r="W30" s="589"/>
      <c r="X30" s="589"/>
      <c r="Y30" s="589"/>
      <c r="Z30" s="589"/>
      <c r="AA30" s="589"/>
      <c r="AB30" s="590"/>
      <c r="AC30" s="588" t="s">
        <v>278</v>
      </c>
      <c r="AD30" s="589"/>
      <c r="AE30" s="589"/>
      <c r="AF30" s="590"/>
    </row>
    <row r="31" spans="1:32" ht="24.95" customHeight="1">
      <c r="A31" s="597"/>
      <c r="B31" s="576"/>
      <c r="C31" s="577"/>
      <c r="D31" s="577"/>
      <c r="E31" s="577"/>
      <c r="F31" s="577"/>
      <c r="G31" s="577"/>
      <c r="H31" s="577"/>
      <c r="I31" s="577"/>
      <c r="J31" s="577"/>
      <c r="K31" s="577"/>
      <c r="L31" s="578"/>
      <c r="M31" s="644" t="s">
        <v>174</v>
      </c>
      <c r="N31" s="645"/>
      <c r="O31" s="644" t="s">
        <v>175</v>
      </c>
      <c r="P31" s="645"/>
      <c r="Q31" s="644" t="s">
        <v>196</v>
      </c>
      <c r="R31" s="645"/>
      <c r="S31" s="644" t="s">
        <v>197</v>
      </c>
      <c r="T31" s="645"/>
      <c r="U31" s="644" t="s">
        <v>174</v>
      </c>
      <c r="V31" s="645"/>
      <c r="W31" s="644" t="s">
        <v>175</v>
      </c>
      <c r="X31" s="645"/>
      <c r="Y31" s="644" t="s">
        <v>196</v>
      </c>
      <c r="Z31" s="645"/>
      <c r="AA31" s="644" t="s">
        <v>197</v>
      </c>
      <c r="AB31" s="645"/>
      <c r="AC31" s="591" t="s">
        <v>534</v>
      </c>
      <c r="AD31" s="591" t="s">
        <v>533</v>
      </c>
      <c r="AE31" s="591" t="s">
        <v>196</v>
      </c>
      <c r="AF31" s="591" t="s">
        <v>197</v>
      </c>
    </row>
    <row r="32" spans="1:32" ht="18" customHeight="1">
      <c r="A32" s="598"/>
      <c r="B32" s="558"/>
      <c r="C32" s="579"/>
      <c r="D32" s="579"/>
      <c r="E32" s="579"/>
      <c r="F32" s="579"/>
      <c r="G32" s="579"/>
      <c r="H32" s="579"/>
      <c r="I32" s="579"/>
      <c r="J32" s="579"/>
      <c r="K32" s="579"/>
      <c r="L32" s="559"/>
      <c r="M32" s="646"/>
      <c r="N32" s="647"/>
      <c r="O32" s="646"/>
      <c r="P32" s="647"/>
      <c r="Q32" s="646"/>
      <c r="R32" s="647"/>
      <c r="S32" s="646"/>
      <c r="T32" s="647"/>
      <c r="U32" s="646"/>
      <c r="V32" s="647"/>
      <c r="W32" s="646"/>
      <c r="X32" s="647"/>
      <c r="Y32" s="646"/>
      <c r="Z32" s="647"/>
      <c r="AA32" s="646"/>
      <c r="AB32" s="647"/>
      <c r="AC32" s="592"/>
      <c r="AD32" s="592"/>
      <c r="AE32" s="592"/>
      <c r="AF32" s="592"/>
    </row>
    <row r="33" spans="1:32" ht="12" customHeight="1">
      <c r="A33" s="60">
        <v>1</v>
      </c>
      <c r="B33" s="587">
        <v>2</v>
      </c>
      <c r="C33" s="587"/>
      <c r="D33" s="587"/>
      <c r="E33" s="587"/>
      <c r="F33" s="587"/>
      <c r="G33" s="587"/>
      <c r="H33" s="587"/>
      <c r="I33" s="587"/>
      <c r="J33" s="587"/>
      <c r="K33" s="587"/>
      <c r="L33" s="587"/>
      <c r="M33" s="606">
        <v>3</v>
      </c>
      <c r="N33" s="607"/>
      <c r="O33" s="606">
        <v>4</v>
      </c>
      <c r="P33" s="607"/>
      <c r="Q33" s="606">
        <v>5</v>
      </c>
      <c r="R33" s="607"/>
      <c r="S33" s="606">
        <v>9</v>
      </c>
      <c r="T33" s="607"/>
      <c r="U33" s="606">
        <v>7</v>
      </c>
      <c r="V33" s="607"/>
      <c r="W33" s="606">
        <v>8</v>
      </c>
      <c r="X33" s="607"/>
      <c r="Y33" s="606">
        <v>9</v>
      </c>
      <c r="Z33" s="607"/>
      <c r="AA33" s="606">
        <v>10</v>
      </c>
      <c r="AB33" s="607"/>
      <c r="AC33" s="122">
        <v>11</v>
      </c>
      <c r="AD33" s="122">
        <v>12</v>
      </c>
      <c r="AE33" s="122">
        <v>13</v>
      </c>
      <c r="AF33" s="122">
        <v>14</v>
      </c>
    </row>
    <row r="34" spans="1:32" ht="15" customHeight="1">
      <c r="A34" s="68"/>
      <c r="B34" s="539" t="s">
        <v>514</v>
      </c>
      <c r="C34" s="539"/>
      <c r="D34" s="539"/>
      <c r="E34" s="539"/>
      <c r="F34" s="539"/>
      <c r="G34" s="539"/>
      <c r="H34" s="539"/>
      <c r="I34" s="539"/>
      <c r="J34" s="539"/>
      <c r="K34" s="539"/>
      <c r="L34" s="539"/>
      <c r="M34" s="544"/>
      <c r="N34" s="546"/>
      <c r="O34" s="544"/>
      <c r="P34" s="546"/>
      <c r="Q34" s="533">
        <f t="shared" ref="Q34:Q39" si="1">O34-M34</f>
        <v>0</v>
      </c>
      <c r="R34" s="534"/>
      <c r="S34" s="547"/>
      <c r="T34" s="548"/>
      <c r="U34" s="544"/>
      <c r="V34" s="546"/>
      <c r="W34" s="544"/>
      <c r="X34" s="546"/>
      <c r="Y34" s="533">
        <f t="shared" ref="Y34:Y39" si="2">W34-U34</f>
        <v>0</v>
      </c>
      <c r="Z34" s="534"/>
      <c r="AA34" s="547"/>
      <c r="AB34" s="548"/>
      <c r="AC34" s="359">
        <v>7</v>
      </c>
      <c r="AD34" s="370">
        <v>3</v>
      </c>
      <c r="AE34" s="358">
        <f>AD34-AC34</f>
        <v>-4</v>
      </c>
      <c r="AF34" s="123"/>
    </row>
    <row r="35" spans="1:32" ht="15" customHeight="1">
      <c r="A35" s="68"/>
      <c r="B35" s="539" t="s">
        <v>532</v>
      </c>
      <c r="C35" s="539"/>
      <c r="D35" s="539"/>
      <c r="E35" s="539"/>
      <c r="F35" s="539"/>
      <c r="G35" s="539"/>
      <c r="H35" s="539"/>
      <c r="I35" s="539"/>
      <c r="J35" s="539"/>
      <c r="K35" s="539"/>
      <c r="L35" s="539"/>
      <c r="M35" s="544"/>
      <c r="N35" s="546"/>
      <c r="O35" s="544"/>
      <c r="P35" s="546"/>
      <c r="Q35" s="533">
        <f t="shared" si="1"/>
        <v>0</v>
      </c>
      <c r="R35" s="534"/>
      <c r="S35" s="547"/>
      <c r="T35" s="548"/>
      <c r="U35" s="544"/>
      <c r="V35" s="546"/>
      <c r="W35" s="544"/>
      <c r="X35" s="546"/>
      <c r="Y35" s="533">
        <f t="shared" si="2"/>
        <v>0</v>
      </c>
      <c r="Z35" s="534"/>
      <c r="AA35" s="547"/>
      <c r="AB35" s="548"/>
      <c r="AC35" s="359"/>
      <c r="AD35" s="370">
        <v>39.799999999999997</v>
      </c>
      <c r="AE35" s="358">
        <f>AD35-AC35</f>
        <v>39.799999999999997</v>
      </c>
      <c r="AF35" s="123"/>
    </row>
    <row r="36" spans="1:32" ht="15" customHeight="1">
      <c r="A36" s="68"/>
      <c r="B36" s="539"/>
      <c r="C36" s="539"/>
      <c r="D36" s="539"/>
      <c r="E36" s="539"/>
      <c r="F36" s="539"/>
      <c r="G36" s="539"/>
      <c r="H36" s="539"/>
      <c r="I36" s="539"/>
      <c r="J36" s="539"/>
      <c r="K36" s="539"/>
      <c r="L36" s="539"/>
      <c r="M36" s="544"/>
      <c r="N36" s="546"/>
      <c r="O36" s="544"/>
      <c r="P36" s="546"/>
      <c r="Q36" s="533">
        <f t="shared" si="1"/>
        <v>0</v>
      </c>
      <c r="R36" s="534"/>
      <c r="S36" s="547"/>
      <c r="T36" s="548"/>
      <c r="U36" s="544"/>
      <c r="V36" s="546"/>
      <c r="W36" s="544"/>
      <c r="X36" s="546"/>
      <c r="Y36" s="533">
        <f t="shared" si="2"/>
        <v>0</v>
      </c>
      <c r="Z36" s="534"/>
      <c r="AA36" s="547"/>
      <c r="AB36" s="548"/>
      <c r="AC36" s="359"/>
      <c r="AD36" s="370"/>
      <c r="AE36" s="358">
        <f>AD36-AC36</f>
        <v>0</v>
      </c>
      <c r="AF36" s="123"/>
    </row>
    <row r="37" spans="1:32" ht="15" customHeight="1">
      <c r="A37" s="68"/>
      <c r="B37" s="539"/>
      <c r="C37" s="539"/>
      <c r="D37" s="539"/>
      <c r="E37" s="539"/>
      <c r="F37" s="539"/>
      <c r="G37" s="539"/>
      <c r="H37" s="539"/>
      <c r="I37" s="539"/>
      <c r="J37" s="539"/>
      <c r="K37" s="539"/>
      <c r="L37" s="539"/>
      <c r="M37" s="544"/>
      <c r="N37" s="546"/>
      <c r="O37" s="544"/>
      <c r="P37" s="546"/>
      <c r="Q37" s="533">
        <f t="shared" si="1"/>
        <v>0</v>
      </c>
      <c r="R37" s="534"/>
      <c r="S37" s="547"/>
      <c r="T37" s="548"/>
      <c r="U37" s="544"/>
      <c r="V37" s="546"/>
      <c r="W37" s="544"/>
      <c r="X37" s="546"/>
      <c r="Y37" s="533">
        <f t="shared" si="2"/>
        <v>0</v>
      </c>
      <c r="Z37" s="534"/>
      <c r="AA37" s="547"/>
      <c r="AB37" s="548"/>
      <c r="AC37" s="359"/>
      <c r="AD37" s="370"/>
      <c r="AE37" s="358">
        <f>AD37-AC37</f>
        <v>0</v>
      </c>
      <c r="AF37" s="123"/>
    </row>
    <row r="38" spans="1:32" ht="15" customHeight="1">
      <c r="A38" s="68"/>
      <c r="B38" s="539"/>
      <c r="C38" s="539"/>
      <c r="D38" s="539"/>
      <c r="E38" s="539"/>
      <c r="F38" s="539"/>
      <c r="G38" s="539"/>
      <c r="H38" s="539"/>
      <c r="I38" s="539"/>
      <c r="J38" s="539"/>
      <c r="K38" s="539"/>
      <c r="L38" s="539"/>
      <c r="M38" s="544"/>
      <c r="N38" s="546"/>
      <c r="O38" s="544"/>
      <c r="P38" s="546"/>
      <c r="Q38" s="533">
        <f t="shared" si="1"/>
        <v>0</v>
      </c>
      <c r="R38" s="534"/>
      <c r="S38" s="547"/>
      <c r="T38" s="548"/>
      <c r="U38" s="544"/>
      <c r="V38" s="546"/>
      <c r="W38" s="544"/>
      <c r="X38" s="546"/>
      <c r="Y38" s="533">
        <f t="shared" si="2"/>
        <v>0</v>
      </c>
      <c r="Z38" s="534"/>
      <c r="AA38" s="547"/>
      <c r="AB38" s="548"/>
      <c r="AC38" s="359"/>
      <c r="AD38" s="370"/>
      <c r="AE38" s="358">
        <f>AD38-AC38</f>
        <v>0</v>
      </c>
      <c r="AF38" s="123"/>
    </row>
    <row r="39" spans="1:32" ht="21" customHeight="1">
      <c r="A39" s="593" t="s">
        <v>51</v>
      </c>
      <c r="B39" s="594"/>
      <c r="C39" s="594"/>
      <c r="D39" s="594"/>
      <c r="E39" s="594"/>
      <c r="F39" s="594"/>
      <c r="G39" s="594"/>
      <c r="H39" s="594"/>
      <c r="I39" s="594"/>
      <c r="J39" s="594"/>
      <c r="K39" s="594"/>
      <c r="L39" s="595"/>
      <c r="M39" s="533">
        <f>SUM(M34:M38)</f>
        <v>0</v>
      </c>
      <c r="N39" s="534"/>
      <c r="O39" s="533">
        <f>SUM(O34:O38)</f>
        <v>0</v>
      </c>
      <c r="P39" s="534"/>
      <c r="Q39" s="533">
        <f t="shared" si="1"/>
        <v>0</v>
      </c>
      <c r="R39" s="534"/>
      <c r="S39" s="547"/>
      <c r="T39" s="548"/>
      <c r="U39" s="533">
        <f>SUM(U34:U38)</f>
        <v>0</v>
      </c>
      <c r="V39" s="534"/>
      <c r="W39" s="533">
        <f>SUM(W34:W38)</f>
        <v>0</v>
      </c>
      <c r="X39" s="534"/>
      <c r="Y39" s="533">
        <f t="shared" si="2"/>
        <v>0</v>
      </c>
      <c r="Z39" s="534"/>
      <c r="AA39" s="547"/>
      <c r="AB39" s="548"/>
      <c r="AC39" s="358">
        <v>7</v>
      </c>
      <c r="AD39" s="371">
        <v>42.8</v>
      </c>
      <c r="AE39" s="358">
        <f>SUM(AE34:AE38)</f>
        <v>35.799999999999997</v>
      </c>
      <c r="AF39" s="123"/>
    </row>
    <row r="40" spans="1:32" ht="14.25" customHeight="1">
      <c r="A40" s="593" t="s">
        <v>52</v>
      </c>
      <c r="B40" s="594"/>
      <c r="C40" s="594"/>
      <c r="D40" s="594"/>
      <c r="E40" s="594"/>
      <c r="F40" s="594"/>
      <c r="G40" s="594"/>
      <c r="H40" s="594"/>
      <c r="I40" s="594"/>
      <c r="J40" s="594"/>
      <c r="K40" s="594"/>
      <c r="L40" s="595"/>
      <c r="M40" s="547"/>
      <c r="N40" s="548"/>
      <c r="O40" s="547"/>
      <c r="P40" s="548"/>
      <c r="Q40" s="547"/>
      <c r="R40" s="548"/>
      <c r="S40" s="648"/>
      <c r="T40" s="649"/>
      <c r="U40" s="547"/>
      <c r="V40" s="548"/>
      <c r="W40" s="547"/>
      <c r="X40" s="548"/>
      <c r="Y40" s="547"/>
      <c r="Z40" s="548"/>
      <c r="AA40" s="648"/>
      <c r="AB40" s="649"/>
      <c r="AC40" s="123"/>
      <c r="AD40" s="123"/>
      <c r="AE40" s="124"/>
      <c r="AF40" s="124"/>
    </row>
    <row r="41" spans="1:32" ht="15" customHeight="1">
      <c r="A41" s="125"/>
      <c r="B41" s="125"/>
      <c r="C41" s="125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 ht="19.5" customHeight="1">
      <c r="A42" s="596" t="s">
        <v>47</v>
      </c>
      <c r="B42" s="556" t="s">
        <v>178</v>
      </c>
      <c r="C42" s="575"/>
      <c r="D42" s="575"/>
      <c r="E42" s="575"/>
      <c r="F42" s="575"/>
      <c r="G42" s="575"/>
      <c r="H42" s="575"/>
      <c r="I42" s="575"/>
      <c r="J42" s="575"/>
      <c r="K42" s="575"/>
      <c r="L42" s="557"/>
      <c r="M42" s="588" t="s">
        <v>279</v>
      </c>
      <c r="N42" s="589"/>
      <c r="O42" s="589"/>
      <c r="P42" s="589"/>
      <c r="Q42" s="589"/>
      <c r="R42" s="589"/>
      <c r="S42" s="589"/>
      <c r="T42" s="590"/>
      <c r="U42" s="588" t="s">
        <v>96</v>
      </c>
      <c r="V42" s="589"/>
      <c r="W42" s="589"/>
      <c r="X42" s="589"/>
      <c r="Y42" s="589"/>
      <c r="Z42" s="589"/>
      <c r="AA42" s="589"/>
      <c r="AB42" s="590"/>
      <c r="AC42" s="588" t="s">
        <v>280</v>
      </c>
      <c r="AD42" s="589"/>
      <c r="AE42" s="589"/>
      <c r="AF42" s="590"/>
    </row>
    <row r="43" spans="1:32" ht="15.75" customHeight="1">
      <c r="A43" s="597"/>
      <c r="B43" s="576"/>
      <c r="C43" s="577"/>
      <c r="D43" s="577"/>
      <c r="E43" s="577"/>
      <c r="F43" s="577"/>
      <c r="G43" s="577"/>
      <c r="H43" s="577"/>
      <c r="I43" s="577"/>
      <c r="J43" s="577"/>
      <c r="K43" s="577"/>
      <c r="L43" s="578"/>
      <c r="M43" s="644" t="s">
        <v>174</v>
      </c>
      <c r="N43" s="645"/>
      <c r="O43" s="644" t="s">
        <v>175</v>
      </c>
      <c r="P43" s="645"/>
      <c r="Q43" s="644" t="s">
        <v>196</v>
      </c>
      <c r="R43" s="645"/>
      <c r="S43" s="644" t="s">
        <v>197</v>
      </c>
      <c r="T43" s="645"/>
      <c r="U43" s="644" t="s">
        <v>174</v>
      </c>
      <c r="V43" s="645"/>
      <c r="W43" s="644" t="s">
        <v>175</v>
      </c>
      <c r="X43" s="645"/>
      <c r="Y43" s="644" t="s">
        <v>196</v>
      </c>
      <c r="Z43" s="645"/>
      <c r="AA43" s="644" t="s">
        <v>197</v>
      </c>
      <c r="AB43" s="645"/>
      <c r="AC43" s="591" t="s">
        <v>174</v>
      </c>
      <c r="AD43" s="591" t="s">
        <v>175</v>
      </c>
      <c r="AE43" s="591" t="s">
        <v>196</v>
      </c>
      <c r="AF43" s="591" t="s">
        <v>197</v>
      </c>
    </row>
    <row r="44" spans="1:32" ht="25.5" customHeight="1">
      <c r="A44" s="597"/>
      <c r="B44" s="576"/>
      <c r="C44" s="577"/>
      <c r="D44" s="577"/>
      <c r="E44" s="577"/>
      <c r="F44" s="577"/>
      <c r="G44" s="577"/>
      <c r="H44" s="577"/>
      <c r="I44" s="577"/>
      <c r="J44" s="577"/>
      <c r="K44" s="577"/>
      <c r="L44" s="578"/>
      <c r="M44" s="646"/>
      <c r="N44" s="647"/>
      <c r="O44" s="646"/>
      <c r="P44" s="647"/>
      <c r="Q44" s="646"/>
      <c r="R44" s="647"/>
      <c r="S44" s="646"/>
      <c r="T44" s="647"/>
      <c r="U44" s="646"/>
      <c r="V44" s="647"/>
      <c r="W44" s="646"/>
      <c r="X44" s="647"/>
      <c r="Y44" s="646"/>
      <c r="Z44" s="647"/>
      <c r="AA44" s="646"/>
      <c r="AB44" s="647"/>
      <c r="AC44" s="592"/>
      <c r="AD44" s="592"/>
      <c r="AE44" s="592"/>
      <c r="AF44" s="592"/>
    </row>
    <row r="45" spans="1:32" ht="12" customHeight="1">
      <c r="A45" s="60">
        <v>1</v>
      </c>
      <c r="B45" s="587">
        <v>2</v>
      </c>
      <c r="C45" s="587"/>
      <c r="D45" s="587"/>
      <c r="E45" s="587"/>
      <c r="F45" s="587"/>
      <c r="G45" s="587"/>
      <c r="H45" s="587"/>
      <c r="I45" s="587"/>
      <c r="J45" s="587"/>
      <c r="K45" s="587"/>
      <c r="L45" s="587"/>
      <c r="M45" s="606">
        <v>15</v>
      </c>
      <c r="N45" s="607"/>
      <c r="O45" s="606">
        <v>16</v>
      </c>
      <c r="P45" s="607"/>
      <c r="Q45" s="606">
        <v>17</v>
      </c>
      <c r="R45" s="607"/>
      <c r="S45" s="606">
        <v>18</v>
      </c>
      <c r="T45" s="607"/>
      <c r="U45" s="606">
        <v>19</v>
      </c>
      <c r="V45" s="607"/>
      <c r="W45" s="606">
        <v>20</v>
      </c>
      <c r="X45" s="607"/>
      <c r="Y45" s="606">
        <v>21</v>
      </c>
      <c r="Z45" s="607"/>
      <c r="AA45" s="606">
        <v>22</v>
      </c>
      <c r="AB45" s="607"/>
      <c r="AC45" s="362">
        <v>23</v>
      </c>
      <c r="AD45" s="362">
        <v>24</v>
      </c>
      <c r="AE45" s="362">
        <v>25</v>
      </c>
      <c r="AF45" s="362">
        <v>26</v>
      </c>
    </row>
    <row r="46" spans="1:32" ht="15" customHeight="1">
      <c r="A46" s="68"/>
      <c r="B46" s="539" t="s">
        <v>512</v>
      </c>
      <c r="C46" s="539"/>
      <c r="D46" s="539"/>
      <c r="E46" s="539"/>
      <c r="F46" s="539"/>
      <c r="G46" s="539"/>
      <c r="H46" s="539"/>
      <c r="I46" s="539"/>
      <c r="J46" s="539"/>
      <c r="K46" s="539"/>
      <c r="L46" s="539"/>
      <c r="M46" s="544"/>
      <c r="N46" s="546"/>
      <c r="O46" s="544"/>
      <c r="P46" s="546"/>
      <c r="Q46" s="533">
        <f t="shared" ref="Q46:Q51" si="3">O46-M46</f>
        <v>0</v>
      </c>
      <c r="R46" s="534"/>
      <c r="S46" s="547"/>
      <c r="T46" s="548"/>
      <c r="U46" s="544"/>
      <c r="V46" s="546"/>
      <c r="W46" s="544"/>
      <c r="X46" s="546"/>
      <c r="Y46" s="533">
        <f t="shared" ref="Y46:Y51" si="4">W46-U46</f>
        <v>0</v>
      </c>
      <c r="Z46" s="534"/>
      <c r="AA46" s="547"/>
      <c r="AB46" s="548"/>
      <c r="AC46" s="358">
        <f>M34+U34+AC34+M46+U46</f>
        <v>7</v>
      </c>
      <c r="AD46" s="372">
        <v>3</v>
      </c>
      <c r="AE46" s="358">
        <f>AD46-AC46</f>
        <v>-4</v>
      </c>
      <c r="AF46" s="123"/>
    </row>
    <row r="47" spans="1:32" ht="15" customHeight="1">
      <c r="A47" s="68"/>
      <c r="B47" s="539" t="s">
        <v>535</v>
      </c>
      <c r="C47" s="539"/>
      <c r="D47" s="539"/>
      <c r="E47" s="539"/>
      <c r="F47" s="539"/>
      <c r="G47" s="539"/>
      <c r="H47" s="539"/>
      <c r="I47" s="539"/>
      <c r="J47" s="539"/>
      <c r="K47" s="539"/>
      <c r="L47" s="539"/>
      <c r="M47" s="544"/>
      <c r="N47" s="546"/>
      <c r="O47" s="544"/>
      <c r="P47" s="546"/>
      <c r="Q47" s="533">
        <f t="shared" si="3"/>
        <v>0</v>
      </c>
      <c r="R47" s="534"/>
      <c r="S47" s="547"/>
      <c r="T47" s="548"/>
      <c r="U47" s="544"/>
      <c r="V47" s="546"/>
      <c r="W47" s="544"/>
      <c r="X47" s="546"/>
      <c r="Y47" s="533">
        <f t="shared" si="4"/>
        <v>0</v>
      </c>
      <c r="Z47" s="534"/>
      <c r="AA47" s="547"/>
      <c r="AB47" s="548"/>
      <c r="AC47" s="358">
        <f>M35+U35+AC35+M47+U47</f>
        <v>0</v>
      </c>
      <c r="AD47" s="372">
        <v>39.799999999999997</v>
      </c>
      <c r="AE47" s="358">
        <f>AD47-AC47</f>
        <v>39.799999999999997</v>
      </c>
      <c r="AF47" s="123"/>
    </row>
    <row r="48" spans="1:32" ht="15" customHeight="1">
      <c r="A48" s="68"/>
      <c r="B48" s="539"/>
      <c r="C48" s="539"/>
      <c r="D48" s="539"/>
      <c r="E48" s="539"/>
      <c r="F48" s="539"/>
      <c r="G48" s="539"/>
      <c r="H48" s="539"/>
      <c r="I48" s="539"/>
      <c r="J48" s="539"/>
      <c r="K48" s="539"/>
      <c r="L48" s="539"/>
      <c r="M48" s="544"/>
      <c r="N48" s="546"/>
      <c r="O48" s="544"/>
      <c r="P48" s="546"/>
      <c r="Q48" s="533">
        <f t="shared" si="3"/>
        <v>0</v>
      </c>
      <c r="R48" s="534"/>
      <c r="S48" s="547"/>
      <c r="T48" s="548"/>
      <c r="U48" s="544"/>
      <c r="V48" s="546"/>
      <c r="W48" s="544"/>
      <c r="X48" s="546"/>
      <c r="Y48" s="533">
        <f t="shared" si="4"/>
        <v>0</v>
      </c>
      <c r="Z48" s="534"/>
      <c r="AA48" s="547"/>
      <c r="AB48" s="548"/>
      <c r="AC48" s="358">
        <f>M36+U36+AC36+M48+U48</f>
        <v>0</v>
      </c>
      <c r="AD48" s="372">
        <f>O36+W36+AD36+O48+W48</f>
        <v>0</v>
      </c>
      <c r="AE48" s="358">
        <f>AD48-AC48</f>
        <v>0</v>
      </c>
      <c r="AF48" s="123"/>
    </row>
    <row r="49" spans="1:32" ht="15" customHeight="1">
      <c r="A49" s="68"/>
      <c r="B49" s="539"/>
      <c r="C49" s="539"/>
      <c r="D49" s="539"/>
      <c r="E49" s="539"/>
      <c r="F49" s="539"/>
      <c r="G49" s="539"/>
      <c r="H49" s="539"/>
      <c r="I49" s="539"/>
      <c r="J49" s="539"/>
      <c r="K49" s="539"/>
      <c r="L49" s="539"/>
      <c r="M49" s="544"/>
      <c r="N49" s="546"/>
      <c r="O49" s="544"/>
      <c r="P49" s="546"/>
      <c r="Q49" s="533">
        <f t="shared" si="3"/>
        <v>0</v>
      </c>
      <c r="R49" s="534"/>
      <c r="S49" s="547"/>
      <c r="T49" s="548"/>
      <c r="U49" s="544"/>
      <c r="V49" s="546"/>
      <c r="W49" s="544"/>
      <c r="X49" s="546"/>
      <c r="Y49" s="533">
        <f t="shared" si="4"/>
        <v>0</v>
      </c>
      <c r="Z49" s="534"/>
      <c r="AA49" s="547"/>
      <c r="AB49" s="548"/>
      <c r="AC49" s="358">
        <f>M37+U37+AC37+M49+U49</f>
        <v>0</v>
      </c>
      <c r="AD49" s="372">
        <f>O37+W37+AD37+O49+W49</f>
        <v>0</v>
      </c>
      <c r="AE49" s="358">
        <f>AD49-AC49</f>
        <v>0</v>
      </c>
      <c r="AF49" s="123"/>
    </row>
    <row r="50" spans="1:32" ht="15" customHeight="1">
      <c r="A50" s="68"/>
      <c r="B50" s="539"/>
      <c r="C50" s="539"/>
      <c r="D50" s="539"/>
      <c r="E50" s="539"/>
      <c r="F50" s="539"/>
      <c r="G50" s="539"/>
      <c r="H50" s="539"/>
      <c r="I50" s="539"/>
      <c r="J50" s="539"/>
      <c r="K50" s="539"/>
      <c r="L50" s="539"/>
      <c r="M50" s="544"/>
      <c r="N50" s="546"/>
      <c r="O50" s="544"/>
      <c r="P50" s="546"/>
      <c r="Q50" s="533">
        <f t="shared" si="3"/>
        <v>0</v>
      </c>
      <c r="R50" s="534"/>
      <c r="S50" s="547"/>
      <c r="T50" s="548"/>
      <c r="U50" s="544"/>
      <c r="V50" s="546"/>
      <c r="W50" s="544"/>
      <c r="X50" s="546"/>
      <c r="Y50" s="533">
        <f t="shared" si="4"/>
        <v>0</v>
      </c>
      <c r="Z50" s="534"/>
      <c r="AA50" s="547"/>
      <c r="AB50" s="548"/>
      <c r="AC50" s="358">
        <f>M38+U38+AC38+M50+U50</f>
        <v>0</v>
      </c>
      <c r="AD50" s="372">
        <f>O38+W38+AD38+O50+W50</f>
        <v>0</v>
      </c>
      <c r="AE50" s="358">
        <f>AD50-AC50</f>
        <v>0</v>
      </c>
      <c r="AF50" s="123"/>
    </row>
    <row r="51" spans="1:32" ht="18" customHeight="1">
      <c r="A51" s="593" t="s">
        <v>51</v>
      </c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5"/>
      <c r="M51" s="533">
        <f>SUM(M46:M50)</f>
        <v>0</v>
      </c>
      <c r="N51" s="534"/>
      <c r="O51" s="533">
        <f>SUM(O46:O50)</f>
        <v>0</v>
      </c>
      <c r="P51" s="534"/>
      <c r="Q51" s="533">
        <f t="shared" si="3"/>
        <v>0</v>
      </c>
      <c r="R51" s="534"/>
      <c r="S51" s="547"/>
      <c r="T51" s="548"/>
      <c r="U51" s="533">
        <f>SUM(U46:U50)</f>
        <v>0</v>
      </c>
      <c r="V51" s="534"/>
      <c r="W51" s="533">
        <f>SUM(W46:W50)</f>
        <v>0</v>
      </c>
      <c r="X51" s="534"/>
      <c r="Y51" s="533">
        <f t="shared" si="4"/>
        <v>0</v>
      </c>
      <c r="Z51" s="534"/>
      <c r="AA51" s="547"/>
      <c r="AB51" s="548"/>
      <c r="AC51" s="358">
        <f>SUM(AC46:AC50)</f>
        <v>7</v>
      </c>
      <c r="AD51" s="372">
        <v>42.8</v>
      </c>
      <c r="AE51" s="358">
        <f>SUM(AE46:AE50)</f>
        <v>35.799999999999997</v>
      </c>
      <c r="AF51" s="123"/>
    </row>
    <row r="52" spans="1:32" ht="15" customHeight="1">
      <c r="A52" s="593" t="s">
        <v>52</v>
      </c>
      <c r="B52" s="594"/>
      <c r="C52" s="594"/>
      <c r="D52" s="594"/>
      <c r="E52" s="594"/>
      <c r="F52" s="594"/>
      <c r="G52" s="594"/>
      <c r="H52" s="594"/>
      <c r="I52" s="594"/>
      <c r="J52" s="594"/>
      <c r="K52" s="594"/>
      <c r="L52" s="595"/>
      <c r="M52" s="547"/>
      <c r="N52" s="548"/>
      <c r="O52" s="547"/>
      <c r="P52" s="548"/>
      <c r="Q52" s="547"/>
      <c r="R52" s="548"/>
      <c r="S52" s="648"/>
      <c r="T52" s="649"/>
      <c r="U52" s="547"/>
      <c r="V52" s="548"/>
      <c r="W52" s="547"/>
      <c r="X52" s="548"/>
      <c r="Y52" s="547"/>
      <c r="Z52" s="548"/>
      <c r="AA52" s="648"/>
      <c r="AB52" s="649"/>
      <c r="AC52" s="123"/>
      <c r="AD52" s="123"/>
      <c r="AE52" s="124"/>
      <c r="AF52" s="124"/>
    </row>
    <row r="53" spans="1:32" ht="5.25" customHeight="1">
      <c r="A53" s="125"/>
      <c r="B53" s="125"/>
      <c r="C53" s="125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 s="30" customFormat="1" ht="12.75" customHeight="1">
      <c r="A54" s="113"/>
      <c r="B54" s="113"/>
      <c r="C54" s="113" t="s">
        <v>288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</row>
    <row r="55" spans="1:32" s="53" customFormat="1" ht="13.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27"/>
      <c r="L55" s="14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622" t="s">
        <v>169</v>
      </c>
      <c r="AE55" s="622"/>
      <c r="AF55" s="622"/>
    </row>
    <row r="56" spans="1:32" s="54" customFormat="1" ht="17.25" customHeight="1">
      <c r="A56" s="538" t="s">
        <v>152</v>
      </c>
      <c r="B56" s="494" t="s">
        <v>234</v>
      </c>
      <c r="C56" s="408"/>
      <c r="D56" s="455" t="s">
        <v>237</v>
      </c>
      <c r="E56" s="455"/>
      <c r="F56" s="455" t="s">
        <v>153</v>
      </c>
      <c r="G56" s="455"/>
      <c r="H56" s="455" t="s">
        <v>484</v>
      </c>
      <c r="I56" s="455"/>
      <c r="J56" s="455" t="s">
        <v>486</v>
      </c>
      <c r="K56" s="455"/>
      <c r="L56" s="540" t="s">
        <v>485</v>
      </c>
      <c r="M56" s="540"/>
      <c r="N56" s="540"/>
      <c r="O56" s="540"/>
      <c r="P56" s="540"/>
      <c r="Q56" s="540"/>
      <c r="R56" s="540"/>
      <c r="S56" s="540"/>
      <c r="T56" s="540"/>
      <c r="U56" s="540"/>
      <c r="V56" s="381" t="s">
        <v>235</v>
      </c>
      <c r="W56" s="381"/>
      <c r="X56" s="381"/>
      <c r="Y56" s="381"/>
      <c r="Z56" s="381"/>
      <c r="AA56" s="494" t="s">
        <v>236</v>
      </c>
      <c r="AB56" s="495"/>
      <c r="AC56" s="495"/>
      <c r="AD56" s="495"/>
      <c r="AE56" s="495"/>
      <c r="AF56" s="408"/>
    </row>
    <row r="57" spans="1:32" s="54" customFormat="1" ht="24.75" customHeight="1">
      <c r="A57" s="538"/>
      <c r="B57" s="599"/>
      <c r="C57" s="600"/>
      <c r="D57" s="455"/>
      <c r="E57" s="455"/>
      <c r="F57" s="455"/>
      <c r="G57" s="455"/>
      <c r="H57" s="455"/>
      <c r="I57" s="455"/>
      <c r="J57" s="455"/>
      <c r="K57" s="455"/>
      <c r="L57" s="455" t="s">
        <v>212</v>
      </c>
      <c r="M57" s="455"/>
      <c r="N57" s="381" t="s">
        <v>467</v>
      </c>
      <c r="O57" s="381"/>
      <c r="P57" s="455" t="s">
        <v>217</v>
      </c>
      <c r="Q57" s="455"/>
      <c r="R57" s="455"/>
      <c r="S57" s="455"/>
      <c r="T57" s="455"/>
      <c r="U57" s="455"/>
      <c r="V57" s="381"/>
      <c r="W57" s="381"/>
      <c r="X57" s="381"/>
      <c r="Y57" s="381"/>
      <c r="Z57" s="381"/>
      <c r="AA57" s="599"/>
      <c r="AB57" s="621"/>
      <c r="AC57" s="621"/>
      <c r="AD57" s="621"/>
      <c r="AE57" s="621"/>
      <c r="AF57" s="600"/>
    </row>
    <row r="58" spans="1:32" s="55" customFormat="1" ht="85.5" customHeight="1">
      <c r="A58" s="538"/>
      <c r="B58" s="496"/>
      <c r="C58" s="409"/>
      <c r="D58" s="455"/>
      <c r="E58" s="455"/>
      <c r="F58" s="455"/>
      <c r="G58" s="455"/>
      <c r="H58" s="455"/>
      <c r="I58" s="455"/>
      <c r="J58" s="455"/>
      <c r="K58" s="455"/>
      <c r="L58" s="455"/>
      <c r="M58" s="455"/>
      <c r="N58" s="381"/>
      <c r="O58" s="381"/>
      <c r="P58" s="455" t="s">
        <v>213</v>
      </c>
      <c r="Q58" s="455"/>
      <c r="R58" s="455" t="s">
        <v>214</v>
      </c>
      <c r="S58" s="455"/>
      <c r="T58" s="455" t="s">
        <v>215</v>
      </c>
      <c r="U58" s="455"/>
      <c r="V58" s="381"/>
      <c r="W58" s="381"/>
      <c r="X58" s="381"/>
      <c r="Y58" s="381"/>
      <c r="Z58" s="381"/>
      <c r="AA58" s="496"/>
      <c r="AB58" s="497"/>
      <c r="AC58" s="497"/>
      <c r="AD58" s="497"/>
      <c r="AE58" s="497"/>
      <c r="AF58" s="409"/>
    </row>
    <row r="59" spans="1:32" s="54" customFormat="1" ht="12" customHeight="1">
      <c r="A59" s="128">
        <v>1</v>
      </c>
      <c r="B59" s="526">
        <v>2</v>
      </c>
      <c r="C59" s="528"/>
      <c r="D59" s="455">
        <v>3</v>
      </c>
      <c r="E59" s="455"/>
      <c r="F59" s="455">
        <v>4</v>
      </c>
      <c r="G59" s="455"/>
      <c r="H59" s="455">
        <v>5</v>
      </c>
      <c r="I59" s="455"/>
      <c r="J59" s="455">
        <v>6</v>
      </c>
      <c r="K59" s="455"/>
      <c r="L59" s="526">
        <v>7</v>
      </c>
      <c r="M59" s="528"/>
      <c r="N59" s="526">
        <v>8</v>
      </c>
      <c r="O59" s="528"/>
      <c r="P59" s="455">
        <v>9</v>
      </c>
      <c r="Q59" s="455"/>
      <c r="R59" s="538">
        <v>10</v>
      </c>
      <c r="S59" s="538"/>
      <c r="T59" s="455">
        <v>11</v>
      </c>
      <c r="U59" s="455"/>
      <c r="V59" s="526">
        <v>12</v>
      </c>
      <c r="W59" s="527"/>
      <c r="X59" s="527"/>
      <c r="Y59" s="527"/>
      <c r="Z59" s="528"/>
      <c r="AA59" s="455">
        <v>13</v>
      </c>
      <c r="AB59" s="455"/>
      <c r="AC59" s="455"/>
      <c r="AD59" s="455"/>
      <c r="AE59" s="455"/>
      <c r="AF59" s="455"/>
    </row>
    <row r="60" spans="1:32" s="54" customFormat="1" ht="20.100000000000001" customHeight="1">
      <c r="A60" s="129"/>
      <c r="B60" s="585"/>
      <c r="C60" s="586"/>
      <c r="D60" s="535"/>
      <c r="E60" s="535"/>
      <c r="F60" s="532"/>
      <c r="G60" s="532"/>
      <c r="H60" s="532"/>
      <c r="I60" s="532"/>
      <c r="J60" s="532"/>
      <c r="K60" s="532"/>
      <c r="L60" s="532"/>
      <c r="M60" s="532"/>
      <c r="N60" s="533">
        <f>SUM(P60,R60,T60)</f>
        <v>0</v>
      </c>
      <c r="O60" s="534"/>
      <c r="P60" s="532"/>
      <c r="Q60" s="532"/>
      <c r="R60" s="532"/>
      <c r="S60" s="532"/>
      <c r="T60" s="532"/>
      <c r="U60" s="532"/>
      <c r="V60" s="541"/>
      <c r="W60" s="542"/>
      <c r="X60" s="542"/>
      <c r="Y60" s="542"/>
      <c r="Z60" s="543"/>
      <c r="AA60" s="623"/>
      <c r="AB60" s="623"/>
      <c r="AC60" s="623"/>
      <c r="AD60" s="623"/>
      <c r="AE60" s="623"/>
      <c r="AF60" s="623"/>
    </row>
    <row r="61" spans="1:32" s="54" customFormat="1" ht="20.100000000000001" customHeight="1">
      <c r="A61" s="129"/>
      <c r="B61" s="585"/>
      <c r="C61" s="586"/>
      <c r="D61" s="535"/>
      <c r="E61" s="535"/>
      <c r="F61" s="532"/>
      <c r="G61" s="532"/>
      <c r="H61" s="532"/>
      <c r="I61" s="532"/>
      <c r="J61" s="532"/>
      <c r="K61" s="532"/>
      <c r="L61" s="532"/>
      <c r="M61" s="532"/>
      <c r="N61" s="533">
        <f>SUM(P61,R61,T61)</f>
        <v>0</v>
      </c>
      <c r="O61" s="534"/>
      <c r="P61" s="532"/>
      <c r="Q61" s="532"/>
      <c r="R61" s="532"/>
      <c r="S61" s="532"/>
      <c r="T61" s="532"/>
      <c r="U61" s="532"/>
      <c r="V61" s="541"/>
      <c r="W61" s="542"/>
      <c r="X61" s="542"/>
      <c r="Y61" s="542"/>
      <c r="Z61" s="543"/>
      <c r="AA61" s="623"/>
      <c r="AB61" s="623"/>
      <c r="AC61" s="623"/>
      <c r="AD61" s="623"/>
      <c r="AE61" s="623"/>
      <c r="AF61" s="623"/>
    </row>
    <row r="62" spans="1:32" s="54" customFormat="1" ht="20.100000000000001" customHeight="1">
      <c r="A62" s="129"/>
      <c r="B62" s="585"/>
      <c r="C62" s="586"/>
      <c r="D62" s="535"/>
      <c r="E62" s="535"/>
      <c r="F62" s="532"/>
      <c r="G62" s="532"/>
      <c r="H62" s="532"/>
      <c r="I62" s="532"/>
      <c r="J62" s="532"/>
      <c r="K62" s="532"/>
      <c r="L62" s="532"/>
      <c r="M62" s="532"/>
      <c r="N62" s="533">
        <f>SUM(P62,R62,T62)</f>
        <v>0</v>
      </c>
      <c r="O62" s="534"/>
      <c r="P62" s="532"/>
      <c r="Q62" s="532"/>
      <c r="R62" s="532"/>
      <c r="S62" s="532"/>
      <c r="T62" s="532"/>
      <c r="U62" s="532"/>
      <c r="V62" s="541"/>
      <c r="W62" s="542"/>
      <c r="X62" s="542"/>
      <c r="Y62" s="542"/>
      <c r="Z62" s="543"/>
      <c r="AA62" s="623"/>
      <c r="AB62" s="623"/>
      <c r="AC62" s="623"/>
      <c r="AD62" s="623"/>
      <c r="AE62" s="623"/>
      <c r="AF62" s="623"/>
    </row>
    <row r="63" spans="1:32" s="54" customFormat="1" ht="20.100000000000001" customHeight="1">
      <c r="A63" s="129"/>
      <c r="B63" s="585"/>
      <c r="C63" s="586"/>
      <c r="D63" s="535"/>
      <c r="E63" s="535"/>
      <c r="F63" s="532"/>
      <c r="G63" s="532"/>
      <c r="H63" s="532"/>
      <c r="I63" s="532"/>
      <c r="J63" s="532"/>
      <c r="K63" s="532"/>
      <c r="L63" s="532"/>
      <c r="M63" s="532"/>
      <c r="N63" s="533">
        <f>SUM(P63,R63,T63)</f>
        <v>0</v>
      </c>
      <c r="O63" s="534"/>
      <c r="P63" s="532"/>
      <c r="Q63" s="532"/>
      <c r="R63" s="532"/>
      <c r="S63" s="532"/>
      <c r="T63" s="532"/>
      <c r="U63" s="532"/>
      <c r="V63" s="541"/>
      <c r="W63" s="542"/>
      <c r="X63" s="542"/>
      <c r="Y63" s="542"/>
      <c r="Z63" s="543"/>
      <c r="AA63" s="623"/>
      <c r="AB63" s="623"/>
      <c r="AC63" s="623"/>
      <c r="AD63" s="623"/>
      <c r="AE63" s="623"/>
      <c r="AF63" s="623"/>
    </row>
    <row r="64" spans="1:32" s="54" customFormat="1" ht="20.100000000000001" customHeight="1">
      <c r="A64" s="129"/>
      <c r="B64" s="585"/>
      <c r="C64" s="586"/>
      <c r="D64" s="535"/>
      <c r="E64" s="535"/>
      <c r="F64" s="532"/>
      <c r="G64" s="532"/>
      <c r="H64" s="532"/>
      <c r="I64" s="532"/>
      <c r="J64" s="532"/>
      <c r="K64" s="532"/>
      <c r="L64" s="532"/>
      <c r="M64" s="532"/>
      <c r="N64" s="533">
        <f>SUM(P64,R64,T64)</f>
        <v>0</v>
      </c>
      <c r="O64" s="534"/>
      <c r="P64" s="532"/>
      <c r="Q64" s="532"/>
      <c r="R64" s="532"/>
      <c r="S64" s="532"/>
      <c r="T64" s="532"/>
      <c r="U64" s="532"/>
      <c r="V64" s="541"/>
      <c r="W64" s="542"/>
      <c r="X64" s="542"/>
      <c r="Y64" s="542"/>
      <c r="Z64" s="543"/>
      <c r="AA64" s="623"/>
      <c r="AB64" s="623"/>
      <c r="AC64" s="623"/>
      <c r="AD64" s="623"/>
      <c r="AE64" s="623"/>
      <c r="AF64" s="623"/>
    </row>
    <row r="65" spans="1:32" s="54" customFormat="1" ht="21" customHeight="1">
      <c r="A65" s="624" t="s">
        <v>51</v>
      </c>
      <c r="B65" s="625"/>
      <c r="C65" s="625"/>
      <c r="D65" s="625"/>
      <c r="E65" s="626"/>
      <c r="F65" s="531">
        <f>SUM(F60:G64)</f>
        <v>0</v>
      </c>
      <c r="G65" s="531"/>
      <c r="H65" s="531">
        <f>SUM(H60:I64)</f>
        <v>0</v>
      </c>
      <c r="I65" s="531"/>
      <c r="J65" s="531">
        <f>SUM(J60:K64)</f>
        <v>0</v>
      </c>
      <c r="K65" s="531"/>
      <c r="L65" s="531">
        <f>SUM(L60:M64)</f>
        <v>0</v>
      </c>
      <c r="M65" s="531"/>
      <c r="N65" s="531">
        <f>SUM(N60:O64)</f>
        <v>0</v>
      </c>
      <c r="O65" s="531"/>
      <c r="P65" s="531">
        <f>SUM(P60:Q64)</f>
        <v>0</v>
      </c>
      <c r="Q65" s="531"/>
      <c r="R65" s="531">
        <f>SUM(R60:S64)</f>
        <v>0</v>
      </c>
      <c r="S65" s="531"/>
      <c r="T65" s="531">
        <f>SUM(T60:U64)</f>
        <v>0</v>
      </c>
      <c r="U65" s="531"/>
      <c r="V65" s="541"/>
      <c r="W65" s="542"/>
      <c r="X65" s="542"/>
      <c r="Y65" s="542"/>
      <c r="Z65" s="543"/>
      <c r="AA65" s="623"/>
      <c r="AB65" s="623"/>
      <c r="AC65" s="623"/>
      <c r="AD65" s="623"/>
      <c r="AE65" s="623"/>
      <c r="AF65" s="623"/>
    </row>
    <row r="66" spans="1:32" s="54" customFormat="1" ht="7.5" customHeight="1">
      <c r="A66" s="138"/>
      <c r="B66" s="138"/>
      <c r="C66" s="138"/>
      <c r="D66" s="138"/>
      <c r="E66" s="138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39"/>
      <c r="W66" s="139"/>
      <c r="X66" s="139"/>
      <c r="Y66" s="139"/>
      <c r="Z66" s="139"/>
      <c r="AA66" s="117"/>
      <c r="AB66" s="117"/>
      <c r="AC66" s="117"/>
      <c r="AD66" s="117"/>
      <c r="AE66" s="117"/>
      <c r="AF66" s="117"/>
    </row>
    <row r="67" spans="1:32" s="54" customFormat="1" ht="19.5" customHeight="1">
      <c r="A67" s="21"/>
      <c r="B67" s="642" t="s">
        <v>289</v>
      </c>
      <c r="C67" s="642"/>
      <c r="D67" s="642"/>
      <c r="E67" s="642"/>
      <c r="F67" s="642"/>
      <c r="G67" s="642"/>
      <c r="H67" s="642"/>
      <c r="I67" s="642"/>
      <c r="J67" s="642"/>
      <c r="K67" s="642"/>
      <c r="L67" s="642"/>
      <c r="M67" s="642"/>
      <c r="N67" s="642"/>
      <c r="O67" s="642"/>
      <c r="P67" s="642"/>
      <c r="Q67" s="642"/>
      <c r="R67" s="642"/>
      <c r="S67" s="642"/>
      <c r="T67" s="642"/>
      <c r="U67" s="642"/>
      <c r="V67" s="642"/>
      <c r="W67" s="642"/>
      <c r="X67" s="642"/>
      <c r="Y67" s="642"/>
      <c r="Z67" s="642"/>
      <c r="AA67" s="642"/>
      <c r="AB67" s="642"/>
      <c r="AC67" s="642"/>
      <c r="AD67" s="642"/>
      <c r="AE67" s="642"/>
      <c r="AF67" s="117"/>
    </row>
    <row r="68" spans="1:32" s="54" customFormat="1" ht="24.95" customHeight="1">
      <c r="A68" s="608" t="s">
        <v>47</v>
      </c>
      <c r="B68" s="383" t="s">
        <v>201</v>
      </c>
      <c r="C68" s="383"/>
      <c r="D68" s="383"/>
      <c r="E68" s="383"/>
      <c r="F68" s="383"/>
      <c r="G68" s="383"/>
      <c r="H68" s="383"/>
      <c r="I68" s="383"/>
      <c r="J68" s="383"/>
      <c r="K68" s="611" t="s">
        <v>261</v>
      </c>
      <c r="L68" s="611"/>
      <c r="M68" s="611"/>
      <c r="N68" s="612" t="s">
        <v>262</v>
      </c>
      <c r="O68" s="613"/>
      <c r="P68" s="614"/>
      <c r="Q68" s="643" t="s">
        <v>263</v>
      </c>
      <c r="R68" s="643"/>
      <c r="S68" s="643"/>
      <c r="T68" s="383" t="s">
        <v>264</v>
      </c>
      <c r="U68" s="383"/>
      <c r="V68" s="383"/>
      <c r="W68" s="621"/>
      <c r="X68" s="621"/>
      <c r="Y68" s="621"/>
      <c r="Z68" s="621"/>
      <c r="AA68" s="621"/>
      <c r="AB68" s="621"/>
      <c r="AC68" s="621"/>
      <c r="AD68" s="621"/>
      <c r="AE68" s="73"/>
      <c r="AF68" s="117"/>
    </row>
    <row r="69" spans="1:32" s="54" customFormat="1" ht="21.75" customHeight="1">
      <c r="A69" s="609"/>
      <c r="B69" s="383"/>
      <c r="C69" s="383"/>
      <c r="D69" s="383"/>
      <c r="E69" s="383"/>
      <c r="F69" s="383"/>
      <c r="G69" s="383"/>
      <c r="H69" s="383"/>
      <c r="I69" s="383"/>
      <c r="J69" s="383"/>
      <c r="K69" s="611"/>
      <c r="L69" s="611"/>
      <c r="M69" s="611"/>
      <c r="N69" s="615"/>
      <c r="O69" s="616"/>
      <c r="P69" s="617"/>
      <c r="Q69" s="643"/>
      <c r="R69" s="643"/>
      <c r="S69" s="643"/>
      <c r="T69" s="383"/>
      <c r="U69" s="383"/>
      <c r="V69" s="383"/>
      <c r="W69" s="616"/>
      <c r="X69" s="616"/>
      <c r="Y69" s="616"/>
      <c r="Z69" s="616"/>
      <c r="AA69" s="616"/>
      <c r="AB69" s="616"/>
      <c r="AC69" s="616"/>
      <c r="AD69" s="616"/>
      <c r="AE69" s="73"/>
      <c r="AF69" s="117"/>
    </row>
    <row r="70" spans="1:32" s="54" customFormat="1" ht="44.25" customHeight="1">
      <c r="A70" s="610"/>
      <c r="B70" s="383"/>
      <c r="C70" s="383"/>
      <c r="D70" s="383"/>
      <c r="E70" s="383"/>
      <c r="F70" s="383"/>
      <c r="G70" s="383"/>
      <c r="H70" s="383"/>
      <c r="I70" s="383"/>
      <c r="J70" s="383"/>
      <c r="K70" s="611"/>
      <c r="L70" s="611"/>
      <c r="M70" s="611"/>
      <c r="N70" s="618"/>
      <c r="O70" s="619"/>
      <c r="P70" s="620"/>
      <c r="Q70" s="643"/>
      <c r="R70" s="643"/>
      <c r="S70" s="643"/>
      <c r="T70" s="383"/>
      <c r="U70" s="383"/>
      <c r="V70" s="383"/>
      <c r="W70" s="616"/>
      <c r="X70" s="616"/>
      <c r="Y70" s="616"/>
      <c r="Z70" s="616"/>
      <c r="AA70" s="616"/>
      <c r="AB70" s="616"/>
      <c r="AC70" s="616"/>
      <c r="AD70" s="616"/>
      <c r="AE70" s="73"/>
      <c r="AF70" s="117"/>
    </row>
    <row r="71" spans="1:32" s="54" customFormat="1" ht="12.75" customHeight="1">
      <c r="A71" s="103">
        <v>1</v>
      </c>
      <c r="B71" s="632">
        <v>2</v>
      </c>
      <c r="C71" s="632"/>
      <c r="D71" s="632"/>
      <c r="E71" s="632"/>
      <c r="F71" s="632"/>
      <c r="G71" s="632"/>
      <c r="H71" s="632"/>
      <c r="I71" s="632"/>
      <c r="J71" s="632"/>
      <c r="K71" s="631">
        <v>3</v>
      </c>
      <c r="L71" s="631"/>
      <c r="M71" s="631"/>
      <c r="N71" s="631">
        <v>4</v>
      </c>
      <c r="O71" s="631"/>
      <c r="P71" s="631"/>
      <c r="Q71" s="631">
        <v>5</v>
      </c>
      <c r="R71" s="631"/>
      <c r="S71" s="631"/>
      <c r="T71" s="631">
        <v>6</v>
      </c>
      <c r="U71" s="631"/>
      <c r="V71" s="631"/>
      <c r="W71" s="629"/>
      <c r="X71" s="629"/>
      <c r="Y71" s="629"/>
      <c r="Z71" s="629"/>
      <c r="AA71" s="629"/>
      <c r="AB71" s="629"/>
      <c r="AC71" s="629"/>
      <c r="AD71" s="629"/>
      <c r="AE71" s="73"/>
      <c r="AF71" s="117"/>
    </row>
    <row r="72" spans="1:32" s="54" customFormat="1" ht="25.5" customHeight="1">
      <c r="A72" s="84"/>
      <c r="B72" s="480" t="s">
        <v>281</v>
      </c>
      <c r="C72" s="480"/>
      <c r="D72" s="480"/>
      <c r="E72" s="480"/>
      <c r="F72" s="480"/>
      <c r="G72" s="480"/>
      <c r="H72" s="480"/>
      <c r="I72" s="480"/>
      <c r="J72" s="480"/>
      <c r="K72" s="627"/>
      <c r="L72" s="627"/>
      <c r="M72" s="627"/>
      <c r="N72" s="627"/>
      <c r="O72" s="627"/>
      <c r="P72" s="627"/>
      <c r="Q72" s="627"/>
      <c r="R72" s="627"/>
      <c r="S72" s="627"/>
      <c r="T72" s="627"/>
      <c r="U72" s="627"/>
      <c r="V72" s="627"/>
      <c r="W72" s="630"/>
      <c r="X72" s="630"/>
      <c r="Y72" s="630"/>
      <c r="Z72" s="630"/>
      <c r="AA72" s="630"/>
      <c r="AB72" s="630"/>
      <c r="AC72" s="630"/>
      <c r="AD72" s="630"/>
      <c r="AE72" s="73"/>
      <c r="AF72" s="117"/>
    </row>
    <row r="73" spans="1:32" s="54" customFormat="1" ht="19.5" customHeight="1">
      <c r="A73" s="84"/>
      <c r="B73" s="628" t="s">
        <v>282</v>
      </c>
      <c r="C73" s="628"/>
      <c r="D73" s="628"/>
      <c r="E73" s="628"/>
      <c r="F73" s="628"/>
      <c r="G73" s="628"/>
      <c r="H73" s="628"/>
      <c r="I73" s="628"/>
      <c r="J73" s="628"/>
      <c r="K73" s="627"/>
      <c r="L73" s="627"/>
      <c r="M73" s="627"/>
      <c r="N73" s="627"/>
      <c r="O73" s="627"/>
      <c r="P73" s="627"/>
      <c r="Q73" s="627"/>
      <c r="R73" s="627"/>
      <c r="S73" s="627"/>
      <c r="T73" s="627"/>
      <c r="U73" s="627"/>
      <c r="V73" s="627"/>
      <c r="W73" s="630"/>
      <c r="X73" s="630"/>
      <c r="Y73" s="630"/>
      <c r="Z73" s="630"/>
      <c r="AA73" s="630"/>
      <c r="AB73" s="630"/>
      <c r="AC73" s="630"/>
      <c r="AD73" s="630"/>
      <c r="AE73" s="73"/>
      <c r="AF73" s="117"/>
    </row>
    <row r="74" spans="1:32" s="54" customFormat="1" ht="19.5" customHeight="1">
      <c r="A74" s="84"/>
      <c r="B74" s="628" t="s">
        <v>283</v>
      </c>
      <c r="C74" s="628"/>
      <c r="D74" s="628"/>
      <c r="E74" s="628"/>
      <c r="F74" s="628"/>
      <c r="G74" s="628"/>
      <c r="H74" s="628"/>
      <c r="I74" s="628"/>
      <c r="J74" s="628"/>
      <c r="K74" s="627"/>
      <c r="L74" s="627"/>
      <c r="M74" s="627"/>
      <c r="N74" s="627"/>
      <c r="O74" s="627"/>
      <c r="P74" s="627"/>
      <c r="Q74" s="627"/>
      <c r="R74" s="627"/>
      <c r="S74" s="627"/>
      <c r="T74" s="627"/>
      <c r="U74" s="627"/>
      <c r="V74" s="627"/>
      <c r="W74" s="630"/>
      <c r="X74" s="630"/>
      <c r="Y74" s="630"/>
      <c r="Z74" s="630"/>
      <c r="AA74" s="630"/>
      <c r="AB74" s="630"/>
      <c r="AC74" s="630"/>
      <c r="AD74" s="630"/>
      <c r="AE74" s="73"/>
      <c r="AF74" s="117"/>
    </row>
    <row r="75" spans="1:32" s="54" customFormat="1" ht="23.25" customHeight="1">
      <c r="A75" s="84"/>
      <c r="B75" s="633" t="s">
        <v>284</v>
      </c>
      <c r="C75" s="634"/>
      <c r="D75" s="634"/>
      <c r="E75" s="634"/>
      <c r="F75" s="634"/>
      <c r="G75" s="634"/>
      <c r="H75" s="634"/>
      <c r="I75" s="634"/>
      <c r="J75" s="635"/>
      <c r="K75" s="627"/>
      <c r="L75" s="627"/>
      <c r="M75" s="627"/>
      <c r="N75" s="627"/>
      <c r="O75" s="627"/>
      <c r="P75" s="627"/>
      <c r="Q75" s="627"/>
      <c r="R75" s="627"/>
      <c r="S75" s="627"/>
      <c r="T75" s="627"/>
      <c r="U75" s="627"/>
      <c r="V75" s="627"/>
      <c r="W75" s="630"/>
      <c r="X75" s="630"/>
      <c r="Y75" s="630"/>
      <c r="Z75" s="630"/>
      <c r="AA75" s="630"/>
      <c r="AB75" s="630"/>
      <c r="AC75" s="630"/>
      <c r="AD75" s="630"/>
      <c r="AE75" s="73"/>
      <c r="AF75" s="117"/>
    </row>
    <row r="76" spans="1:32" s="54" customFormat="1" ht="18" customHeight="1">
      <c r="A76" s="84"/>
      <c r="B76" s="628" t="s">
        <v>282</v>
      </c>
      <c r="C76" s="628"/>
      <c r="D76" s="628"/>
      <c r="E76" s="628"/>
      <c r="F76" s="628"/>
      <c r="G76" s="628"/>
      <c r="H76" s="628"/>
      <c r="I76" s="628"/>
      <c r="J76" s="628"/>
      <c r="K76" s="627"/>
      <c r="L76" s="627"/>
      <c r="M76" s="627"/>
      <c r="N76" s="627"/>
      <c r="O76" s="627"/>
      <c r="P76" s="627"/>
      <c r="Q76" s="627"/>
      <c r="R76" s="627"/>
      <c r="S76" s="627"/>
      <c r="T76" s="627"/>
      <c r="U76" s="627"/>
      <c r="V76" s="627"/>
      <c r="W76" s="630"/>
      <c r="X76" s="630"/>
      <c r="Y76" s="630"/>
      <c r="Z76" s="630"/>
      <c r="AA76" s="630"/>
      <c r="AB76" s="630"/>
      <c r="AC76" s="630"/>
      <c r="AD76" s="630"/>
      <c r="AE76" s="73"/>
      <c r="AF76" s="117"/>
    </row>
    <row r="77" spans="1:32" s="54" customFormat="1" ht="24.95" customHeight="1">
      <c r="A77" s="135"/>
      <c r="B77" s="628" t="s">
        <v>283</v>
      </c>
      <c r="C77" s="628"/>
      <c r="D77" s="628"/>
      <c r="E77" s="628"/>
      <c r="F77" s="628"/>
      <c r="G77" s="628"/>
      <c r="H77" s="628"/>
      <c r="I77" s="628"/>
      <c r="J77" s="628"/>
      <c r="K77" s="627"/>
      <c r="L77" s="627"/>
      <c r="M77" s="627"/>
      <c r="N77" s="627"/>
      <c r="O77" s="627"/>
      <c r="P77" s="627"/>
      <c r="Q77" s="627"/>
      <c r="R77" s="627"/>
      <c r="S77" s="627"/>
      <c r="T77" s="627"/>
      <c r="U77" s="627"/>
      <c r="V77" s="627"/>
      <c r="W77" s="630"/>
      <c r="X77" s="630"/>
      <c r="Y77" s="630"/>
      <c r="Z77" s="630"/>
      <c r="AA77" s="630"/>
      <c r="AB77" s="630"/>
      <c r="AC77" s="630"/>
      <c r="AD77" s="630"/>
      <c r="AE77" s="73"/>
      <c r="AF77" s="117"/>
    </row>
    <row r="78" spans="1:32" s="54" customFormat="1" ht="23.25" customHeight="1">
      <c r="A78" s="135"/>
      <c r="B78" s="633" t="s">
        <v>285</v>
      </c>
      <c r="C78" s="634"/>
      <c r="D78" s="634"/>
      <c r="E78" s="634"/>
      <c r="F78" s="634"/>
      <c r="G78" s="634"/>
      <c r="H78" s="634"/>
      <c r="I78" s="634"/>
      <c r="J78" s="635"/>
      <c r="K78" s="627"/>
      <c r="L78" s="627"/>
      <c r="M78" s="627"/>
      <c r="N78" s="627"/>
      <c r="O78" s="627"/>
      <c r="P78" s="627"/>
      <c r="Q78" s="627"/>
      <c r="R78" s="627"/>
      <c r="S78" s="627"/>
      <c r="T78" s="627"/>
      <c r="U78" s="627"/>
      <c r="V78" s="627"/>
      <c r="W78" s="630"/>
      <c r="X78" s="630"/>
      <c r="Y78" s="630"/>
      <c r="Z78" s="630"/>
      <c r="AA78" s="630"/>
      <c r="AB78" s="630"/>
      <c r="AC78" s="630"/>
      <c r="AD78" s="630"/>
      <c r="AE78" s="73"/>
      <c r="AF78" s="117"/>
    </row>
    <row r="79" spans="1:32" s="54" customFormat="1" ht="17.25" customHeight="1">
      <c r="A79" s="135"/>
      <c r="B79" s="628" t="s">
        <v>282</v>
      </c>
      <c r="C79" s="628"/>
      <c r="D79" s="628"/>
      <c r="E79" s="628"/>
      <c r="F79" s="628"/>
      <c r="G79" s="628"/>
      <c r="H79" s="628"/>
      <c r="I79" s="628"/>
      <c r="J79" s="628"/>
      <c r="K79" s="627"/>
      <c r="L79" s="627"/>
      <c r="M79" s="627"/>
      <c r="N79" s="627"/>
      <c r="O79" s="627"/>
      <c r="P79" s="627"/>
      <c r="Q79" s="627"/>
      <c r="R79" s="627"/>
      <c r="S79" s="627"/>
      <c r="T79" s="627"/>
      <c r="U79" s="627"/>
      <c r="V79" s="627"/>
      <c r="W79" s="630"/>
      <c r="X79" s="630"/>
      <c r="Y79" s="630"/>
      <c r="Z79" s="630"/>
      <c r="AA79" s="630"/>
      <c r="AB79" s="630"/>
      <c r="AC79" s="630"/>
      <c r="AD79" s="630"/>
      <c r="AE79" s="73"/>
      <c r="AF79" s="117"/>
    </row>
    <row r="80" spans="1:32" ht="18" customHeight="1">
      <c r="A80" s="135"/>
      <c r="B80" s="628" t="s">
        <v>283</v>
      </c>
      <c r="C80" s="628"/>
      <c r="D80" s="628"/>
      <c r="E80" s="628"/>
      <c r="F80" s="628"/>
      <c r="G80" s="628"/>
      <c r="H80" s="628"/>
      <c r="I80" s="628"/>
      <c r="J80" s="628"/>
      <c r="K80" s="627"/>
      <c r="L80" s="627"/>
      <c r="M80" s="627"/>
      <c r="N80" s="627"/>
      <c r="O80" s="627"/>
      <c r="P80" s="627"/>
      <c r="Q80" s="627"/>
      <c r="R80" s="627"/>
      <c r="S80" s="627"/>
      <c r="T80" s="627"/>
      <c r="U80" s="627"/>
      <c r="V80" s="627"/>
      <c r="W80" s="630"/>
      <c r="X80" s="630"/>
      <c r="Y80" s="630"/>
      <c r="Z80" s="630"/>
      <c r="AA80" s="630"/>
      <c r="AB80" s="630"/>
      <c r="AC80" s="630"/>
      <c r="AD80" s="630"/>
      <c r="AE80" s="73"/>
      <c r="AF80" s="14"/>
    </row>
    <row r="81" spans="1:32" ht="23.25" customHeight="1">
      <c r="A81" s="639" t="s">
        <v>51</v>
      </c>
      <c r="B81" s="639"/>
      <c r="C81" s="639"/>
      <c r="D81" s="639"/>
      <c r="E81" s="639"/>
      <c r="F81" s="639"/>
      <c r="G81" s="639"/>
      <c r="H81" s="639"/>
      <c r="I81" s="639"/>
      <c r="J81" s="639"/>
      <c r="K81" s="627"/>
      <c r="L81" s="627"/>
      <c r="M81" s="627"/>
      <c r="N81" s="627"/>
      <c r="O81" s="627"/>
      <c r="P81" s="627"/>
      <c r="Q81" s="627"/>
      <c r="R81" s="627"/>
      <c r="S81" s="627"/>
      <c r="T81" s="627"/>
      <c r="U81" s="627"/>
      <c r="V81" s="627"/>
      <c r="W81" s="630"/>
      <c r="X81" s="630"/>
      <c r="Y81" s="630"/>
      <c r="Z81" s="630"/>
      <c r="AA81" s="630"/>
      <c r="AB81" s="630"/>
      <c r="AC81" s="630"/>
      <c r="AD81" s="630"/>
      <c r="AE81" s="73"/>
      <c r="AF81" s="14"/>
    </row>
    <row r="82" spans="1:32" s="3" customFormat="1" ht="33.75" customHeight="1">
      <c r="A82" s="130"/>
      <c r="B82" s="640" t="s">
        <v>259</v>
      </c>
      <c r="C82" s="641"/>
      <c r="D82" s="641"/>
      <c r="E82" s="641"/>
      <c r="F82" s="641"/>
      <c r="G82" s="137"/>
      <c r="H82" s="137"/>
      <c r="I82" s="137"/>
      <c r="J82" s="137"/>
      <c r="K82" s="137"/>
      <c r="L82" s="436" t="s">
        <v>260</v>
      </c>
      <c r="M82" s="436"/>
      <c r="N82" s="436"/>
      <c r="O82" s="436"/>
      <c r="P82" s="436"/>
      <c r="Q82" s="134"/>
      <c r="R82" s="134"/>
      <c r="S82" s="134"/>
      <c r="T82" s="134"/>
      <c r="U82" s="134"/>
      <c r="V82" s="636" t="s">
        <v>469</v>
      </c>
      <c r="W82" s="637"/>
      <c r="X82" s="637"/>
      <c r="Y82" s="637"/>
      <c r="Z82" s="637"/>
      <c r="AA82" s="26"/>
      <c r="AB82" s="130"/>
      <c r="AC82" s="130"/>
      <c r="AD82" s="130"/>
      <c r="AE82" s="130"/>
      <c r="AF82" s="130"/>
    </row>
    <row r="83" spans="1:32" s="26" customFormat="1" ht="16.5" customHeight="1">
      <c r="A83" s="131"/>
      <c r="B83" s="141"/>
      <c r="C83" s="142" t="s">
        <v>69</v>
      </c>
      <c r="D83" s="3"/>
      <c r="E83" s="143"/>
      <c r="F83" s="143"/>
      <c r="G83" s="143"/>
      <c r="H83" s="143"/>
      <c r="I83" s="143"/>
      <c r="J83" s="143"/>
      <c r="K83" s="143"/>
      <c r="L83" s="3"/>
      <c r="M83" s="141"/>
      <c r="N83" s="144" t="s">
        <v>70</v>
      </c>
      <c r="O83" s="145"/>
      <c r="P83" s="142"/>
      <c r="Q83" s="146"/>
      <c r="R83" s="146"/>
      <c r="S83" s="146"/>
      <c r="T83" s="142"/>
      <c r="U83" s="142"/>
      <c r="V83" s="638" t="s">
        <v>97</v>
      </c>
      <c r="W83" s="638"/>
      <c r="X83" s="638"/>
      <c r="Y83" s="638"/>
      <c r="Z83" s="638"/>
      <c r="AA83" s="3"/>
      <c r="AB83" s="131"/>
      <c r="AC83" s="131"/>
      <c r="AD83" s="131"/>
      <c r="AE83" s="131"/>
      <c r="AF83" s="131"/>
    </row>
    <row r="84" spans="1:32" s="3" customFormat="1">
      <c r="A84" s="130"/>
      <c r="B84" s="130"/>
      <c r="C84" s="130"/>
      <c r="D84" s="130"/>
      <c r="E84" s="130"/>
      <c r="F84" s="83"/>
      <c r="G84" s="83"/>
      <c r="H84" s="83"/>
      <c r="I84" s="83"/>
      <c r="J84" s="83"/>
      <c r="K84" s="83"/>
      <c r="L84" s="83"/>
      <c r="M84" s="130"/>
      <c r="N84" s="130"/>
      <c r="O84" s="130"/>
      <c r="P84" s="130"/>
      <c r="Q84" s="83"/>
      <c r="R84" s="83"/>
      <c r="S84" s="83"/>
      <c r="T84" s="83"/>
      <c r="U84" s="130"/>
      <c r="V84" s="130"/>
      <c r="W84" s="130"/>
      <c r="X84" s="83"/>
      <c r="Y84" s="83"/>
      <c r="Z84" s="83"/>
      <c r="AA84" s="83"/>
      <c r="AB84" s="130"/>
      <c r="AC84" s="130"/>
      <c r="AD84" s="130"/>
      <c r="AE84" s="130"/>
      <c r="AF84" s="130"/>
    </row>
    <row r="85" spans="1:32">
      <c r="A85" s="14"/>
      <c r="B85" s="14"/>
      <c r="C85" s="132"/>
      <c r="D85" s="132"/>
      <c r="E85" s="132"/>
      <c r="F85" s="132"/>
      <c r="G85" s="132"/>
      <c r="H85" s="132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2"/>
      <c r="V85" s="132"/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spans="1:32">
      <c r="A86" s="14"/>
      <c r="B86" s="14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4"/>
      <c r="X86" s="14"/>
      <c r="Y86" s="14"/>
      <c r="Z86" s="14"/>
      <c r="AA86" s="14"/>
      <c r="AB86" s="14"/>
      <c r="AC86" s="14"/>
      <c r="AD86" s="14"/>
      <c r="AE86" s="14"/>
      <c r="AF86" s="14"/>
    </row>
    <row r="87" spans="1:32">
      <c r="A87" s="14"/>
      <c r="B87" s="14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1:32">
      <c r="C88" s="27"/>
    </row>
    <row r="91" spans="1:32" ht="19.5">
      <c r="C91" s="28"/>
    </row>
    <row r="92" spans="1:32" ht="19.5">
      <c r="C92" s="28"/>
    </row>
    <row r="93" spans="1:32" ht="19.5">
      <c r="C93" s="28"/>
    </row>
    <row r="94" spans="1:32" ht="19.5">
      <c r="C94" s="28"/>
    </row>
    <row r="95" spans="1:32" ht="19.5">
      <c r="C95" s="28"/>
    </row>
    <row r="96" spans="1:32" ht="19.5">
      <c r="C96" s="28"/>
    </row>
    <row r="97" spans="3:3" ht="19.5">
      <c r="C97" s="28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Лист1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user-1</cp:lastModifiedBy>
  <cp:lastPrinted>2020-11-25T13:12:19Z</cp:lastPrinted>
  <dcterms:created xsi:type="dcterms:W3CDTF">2003-03-13T16:00:22Z</dcterms:created>
  <dcterms:modified xsi:type="dcterms:W3CDTF">2021-03-10T09:13:58Z</dcterms:modified>
</cp:coreProperties>
</file>