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2 квартал\Водоканал\29.07.20243\"/>
    </mc:Choice>
  </mc:AlternateContent>
  <bookViews>
    <workbookView xWindow="0" yWindow="0" windowWidth="28755" windowHeight="12240" tabRatio="956" firstSheet="3" activeTab="3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Лист1" sheetId="2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інфо_2'!$A$1:$AF$87</definedName>
    <definedName name="_xlnm.Print_Area" localSheetId="5">'IV. Кап. інвестиції'!$A$1:$H$17</definedName>
    <definedName name="_xlnm.Print_Area" localSheetId="9">'дод 5 інф щодо діяльн'!$A$1:$H$20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7" i="2" l="1"/>
  <c r="F49" i="20"/>
  <c r="F48" i="20"/>
  <c r="F47" i="20"/>
  <c r="F46" i="20"/>
  <c r="F45" i="20"/>
  <c r="J18" i="19"/>
  <c r="D72" i="2"/>
  <c r="C73" i="18"/>
  <c r="C13" i="18"/>
  <c r="C7" i="18"/>
  <c r="C19" i="18" s="1"/>
  <c r="C25" i="19"/>
  <c r="C20" i="19"/>
  <c r="C31" i="19" s="1"/>
  <c r="C88" i="2"/>
  <c r="C78" i="2"/>
  <c r="C77" i="2"/>
  <c r="C79" i="2" s="1"/>
  <c r="C75" i="2"/>
  <c r="C52" i="2"/>
  <c r="C44" i="2"/>
  <c r="C21" i="2"/>
  <c r="C8" i="2"/>
  <c r="C17" i="2" s="1"/>
  <c r="C58" i="2" s="1"/>
  <c r="C67" i="2" s="1"/>
  <c r="C70" i="2" s="1"/>
  <c r="C72" i="2" s="1"/>
  <c r="J19" i="10" l="1"/>
  <c r="D68" i="2"/>
  <c r="D63" i="2"/>
  <c r="D23" i="20" l="1"/>
  <c r="E51" i="20"/>
  <c r="E81" i="2"/>
  <c r="H25" i="10" l="1"/>
  <c r="H21" i="10"/>
  <c r="H23" i="10" s="1"/>
  <c r="H19" i="10"/>
  <c r="E44" i="2"/>
  <c r="E8" i="21"/>
  <c r="D8" i="21"/>
  <c r="D25" i="10"/>
  <c r="D27" i="10" s="1"/>
  <c r="D21" i="10"/>
  <c r="D23" i="10" s="1"/>
  <c r="D19" i="10"/>
  <c r="B21" i="10"/>
  <c r="B23" i="10" s="1"/>
  <c r="B19" i="10"/>
  <c r="D88" i="2"/>
  <c r="C51" i="20"/>
  <c r="F54" i="20"/>
  <c r="F50" i="20"/>
  <c r="B25" i="10" l="1"/>
  <c r="B31" i="10" l="1"/>
  <c r="B29" i="10"/>
  <c r="B27" i="10"/>
  <c r="F25" i="10" l="1"/>
  <c r="F23" i="10"/>
  <c r="F21" i="10"/>
  <c r="F19" i="10"/>
  <c r="D29" i="10"/>
  <c r="F31" i="10" l="1"/>
  <c r="F29" i="10"/>
  <c r="F27" i="10"/>
  <c r="D31" i="10"/>
  <c r="D51" i="20" l="1"/>
  <c r="H29" i="10" l="1"/>
  <c r="J21" i="10"/>
  <c r="J23" i="10" s="1"/>
  <c r="J25" i="10" s="1"/>
  <c r="J27" i="10" s="1"/>
  <c r="J31" i="10" s="1"/>
  <c r="J29" i="10" l="1"/>
  <c r="H27" i="10"/>
  <c r="H31" i="10"/>
  <c r="F7" i="18" l="1"/>
  <c r="F51" i="20" l="1"/>
  <c r="F35" i="20" l="1"/>
  <c r="D35" i="20"/>
  <c r="E88" i="2" l="1"/>
  <c r="D11" i="11" l="1"/>
  <c r="E11" i="11"/>
  <c r="F11" i="11"/>
  <c r="G11" i="11"/>
  <c r="H11" i="11" l="1"/>
  <c r="D78" i="2" l="1"/>
  <c r="D77" i="2"/>
  <c r="D13" i="18" l="1"/>
  <c r="E13" i="18"/>
  <c r="F13" i="18"/>
  <c r="F19" i="18" s="1"/>
  <c r="F73" i="18" s="1"/>
  <c r="D7" i="18"/>
  <c r="E7" i="18"/>
  <c r="H7" i="18" s="1"/>
  <c r="D19" i="18" l="1"/>
  <c r="E19" i="18"/>
  <c r="D8" i="2" l="1"/>
  <c r="E8" i="2"/>
  <c r="F8" i="2"/>
  <c r="D20" i="2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H42" i="20"/>
  <c r="H43" i="20"/>
  <c r="E68" i="18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21" i="2"/>
  <c r="D16" i="20" s="1"/>
  <c r="D44" i="2"/>
  <c r="D17" i="20" s="1"/>
  <c r="E10" i="11"/>
  <c r="D41" i="20"/>
  <c r="D68" i="18"/>
  <c r="D28" i="20"/>
  <c r="D29" i="20"/>
  <c r="D30" i="20"/>
  <c r="D32" i="20"/>
  <c r="D13" i="20"/>
  <c r="D21" i="20"/>
  <c r="G14" i="3"/>
  <c r="D8" i="3"/>
  <c r="D39" i="20" s="1"/>
  <c r="D25" i="19"/>
  <c r="D20" i="19" s="1"/>
  <c r="D31" i="20" s="1"/>
  <c r="H19" i="2"/>
  <c r="H7" i="2"/>
  <c r="G25" i="18"/>
  <c r="G26" i="18"/>
  <c r="G27" i="18"/>
  <c r="G28" i="18"/>
  <c r="G8" i="18"/>
  <c r="G9" i="18"/>
  <c r="G10" i="18"/>
  <c r="G11" i="18"/>
  <c r="G12" i="18"/>
  <c r="C16" i="20"/>
  <c r="E78" i="2"/>
  <c r="F78" i="2"/>
  <c r="G19" i="18"/>
  <c r="C41" i="18"/>
  <c r="C68" i="18"/>
  <c r="C17" i="20"/>
  <c r="C18" i="20"/>
  <c r="E21" i="2"/>
  <c r="E16" i="20" s="1"/>
  <c r="E17" i="20"/>
  <c r="E52" i="2"/>
  <c r="E75" i="2" s="1"/>
  <c r="E18" i="20" s="1"/>
  <c r="F21" i="2"/>
  <c r="F16" i="20" s="1"/>
  <c r="F44" i="2"/>
  <c r="F52" i="2"/>
  <c r="F75" i="2" s="1"/>
  <c r="G7" i="18"/>
  <c r="G13" i="18"/>
  <c r="L46" i="10"/>
  <c r="L45" i="10"/>
  <c r="L44" i="10"/>
  <c r="L43" i="10"/>
  <c r="I47" i="10"/>
  <c r="F47" i="10"/>
  <c r="E25" i="19"/>
  <c r="E20" i="19" s="1"/>
  <c r="F25" i="19"/>
  <c r="F20" i="19" s="1"/>
  <c r="N10" i="9"/>
  <c r="N9" i="9"/>
  <c r="AD50" i="9"/>
  <c r="AD49" i="9"/>
  <c r="AD48" i="9"/>
  <c r="AD47" i="9"/>
  <c r="AC50" i="9"/>
  <c r="AC49" i="9"/>
  <c r="AC48" i="9"/>
  <c r="AE48" i="9" s="1"/>
  <c r="AC47" i="9"/>
  <c r="AD39" i="9"/>
  <c r="AC39" i="9"/>
  <c r="AC46" i="9"/>
  <c r="AE46" i="9" s="1"/>
  <c r="W39" i="9"/>
  <c r="U39" i="9"/>
  <c r="O39" i="9"/>
  <c r="M39" i="9"/>
  <c r="W51" i="9"/>
  <c r="U51" i="9"/>
  <c r="Y50" i="9"/>
  <c r="Y49" i="9"/>
  <c r="Y48" i="9"/>
  <c r="Y47" i="9"/>
  <c r="Y46" i="9"/>
  <c r="O51" i="9"/>
  <c r="M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5" i="9"/>
  <c r="AE36" i="9"/>
  <c r="AE37" i="9"/>
  <c r="AE38" i="9"/>
  <c r="C35" i="20"/>
  <c r="G37" i="20"/>
  <c r="G36" i="20"/>
  <c r="G35" i="20"/>
  <c r="B20" i="20"/>
  <c r="C20" i="20"/>
  <c r="E76" i="2"/>
  <c r="E20" i="20" s="1"/>
  <c r="F76" i="2"/>
  <c r="F20" i="20" s="1"/>
  <c r="G54" i="20"/>
  <c r="G53" i="20"/>
  <c r="G52" i="20"/>
  <c r="F10" i="11"/>
  <c r="D10" i="11"/>
  <c r="G50" i="20"/>
  <c r="G49" i="20"/>
  <c r="G48" i="20"/>
  <c r="G47" i="20"/>
  <c r="G46" i="20"/>
  <c r="G45" i="20"/>
  <c r="F41" i="20"/>
  <c r="E41" i="20"/>
  <c r="C41" i="20"/>
  <c r="B39" i="20"/>
  <c r="B33" i="20"/>
  <c r="F32" i="20"/>
  <c r="E32" i="20"/>
  <c r="C32" i="20"/>
  <c r="B32" i="20"/>
  <c r="B31" i="20"/>
  <c r="F30" i="20"/>
  <c r="E30" i="20"/>
  <c r="C30" i="20"/>
  <c r="F29" i="20"/>
  <c r="E29" i="20"/>
  <c r="C29" i="20"/>
  <c r="B29" i="20"/>
  <c r="F28" i="20"/>
  <c r="E28" i="20"/>
  <c r="C28" i="20"/>
  <c r="B28" i="20"/>
  <c r="B24" i="20"/>
  <c r="F23" i="20"/>
  <c r="E23" i="20"/>
  <c r="C23" i="20"/>
  <c r="B23" i="20"/>
  <c r="B22" i="20"/>
  <c r="F77" i="2"/>
  <c r="F21" i="20" s="1"/>
  <c r="E77" i="2"/>
  <c r="E21" i="20" s="1"/>
  <c r="C21" i="20"/>
  <c r="B21" i="20"/>
  <c r="B19" i="20"/>
  <c r="B18" i="20"/>
  <c r="F17" i="20"/>
  <c r="B17" i="20"/>
  <c r="B16" i="20"/>
  <c r="B15" i="20"/>
  <c r="B14" i="20"/>
  <c r="F13" i="20"/>
  <c r="E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F8" i="3"/>
  <c r="F39" i="20" s="1"/>
  <c r="E8" i="3"/>
  <c r="E39" i="20" s="1"/>
  <c r="G21" i="19"/>
  <c r="F88" i="2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G13" i="3"/>
  <c r="G12" i="3"/>
  <c r="G11" i="3"/>
  <c r="G10" i="3"/>
  <c r="G9" i="3"/>
  <c r="C8" i="3"/>
  <c r="C39" i="20" s="1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E14" i="20"/>
  <c r="D79" i="2" l="1"/>
  <c r="F79" i="2"/>
  <c r="E79" i="2"/>
  <c r="H68" i="18"/>
  <c r="E73" i="18"/>
  <c r="D75" i="2"/>
  <c r="D18" i="20" s="1"/>
  <c r="F17" i="2"/>
  <c r="F58" i="2" s="1"/>
  <c r="F67" i="2" s="1"/>
  <c r="C14" i="20"/>
  <c r="E17" i="2"/>
  <c r="F31" i="19"/>
  <c r="F33" i="20" s="1"/>
  <c r="F31" i="20"/>
  <c r="G8" i="2"/>
  <c r="G41" i="20"/>
  <c r="Q51" i="9"/>
  <c r="Y51" i="9"/>
  <c r="AE47" i="9"/>
  <c r="G44" i="2"/>
  <c r="G41" i="18"/>
  <c r="H78" i="2"/>
  <c r="G68" i="18"/>
  <c r="G73" i="18" s="1"/>
  <c r="H13" i="20"/>
  <c r="H51" i="20"/>
  <c r="G78" i="2"/>
  <c r="D17" i="2"/>
  <c r="D15" i="20" s="1"/>
  <c r="AC51" i="9"/>
  <c r="G13" i="20"/>
  <c r="N13" i="9"/>
  <c r="H17" i="20"/>
  <c r="G30" i="20"/>
  <c r="G25" i="19"/>
  <c r="L47" i="10"/>
  <c r="H41" i="18"/>
  <c r="H88" i="2"/>
  <c r="F14" i="20"/>
  <c r="G14" i="20" s="1"/>
  <c r="D14" i="20"/>
  <c r="G16" i="20"/>
  <c r="G21" i="2"/>
  <c r="G23" i="20"/>
  <c r="H20" i="20"/>
  <c r="H8" i="2"/>
  <c r="G77" i="2"/>
  <c r="Y39" i="9"/>
  <c r="AD51" i="9"/>
  <c r="H44" i="2"/>
  <c r="H21" i="2"/>
  <c r="H77" i="2"/>
  <c r="G76" i="2"/>
  <c r="H52" i="2"/>
  <c r="AC26" i="9"/>
  <c r="H41" i="20"/>
  <c r="Q39" i="9"/>
  <c r="C31" i="20"/>
  <c r="C33" i="20"/>
  <c r="D31" i="19"/>
  <c r="D33" i="20" s="1"/>
  <c r="E58" i="2"/>
  <c r="E67" i="2" s="1"/>
  <c r="E15" i="20"/>
  <c r="AE39" i="9"/>
  <c r="AE49" i="9"/>
  <c r="H75" i="2"/>
  <c r="D73" i="18"/>
  <c r="C15" i="20"/>
  <c r="N65" i="9"/>
  <c r="G17" i="20"/>
  <c r="H29" i="20"/>
  <c r="H32" i="20"/>
  <c r="G51" i="20"/>
  <c r="G10" i="11"/>
  <c r="H10" i="11" s="1"/>
  <c r="AE50" i="9"/>
  <c r="H35" i="20"/>
  <c r="G32" i="20"/>
  <c r="G88" i="2"/>
  <c r="G52" i="2"/>
  <c r="G75" i="2"/>
  <c r="F18" i="20"/>
  <c r="G18" i="20" s="1"/>
  <c r="G21" i="20"/>
  <c r="H21" i="20"/>
  <c r="G20" i="20"/>
  <c r="H39" i="20"/>
  <c r="G39" i="20"/>
  <c r="E31" i="20"/>
  <c r="E31" i="19"/>
  <c r="E33" i="20" s="1"/>
  <c r="H20" i="19"/>
  <c r="G20" i="19"/>
  <c r="F37" i="20"/>
  <c r="F15" i="20"/>
  <c r="G28" i="20"/>
  <c r="H76" i="2"/>
  <c r="H8" i="3"/>
  <c r="G8" i="3"/>
  <c r="H28" i="20"/>
  <c r="H30" i="20"/>
  <c r="H25" i="19"/>
  <c r="H16" i="20"/>
  <c r="H23" i="20"/>
  <c r="G29" i="20"/>
  <c r="H17" i="2" l="1"/>
  <c r="G17" i="2"/>
  <c r="H79" i="2"/>
  <c r="H58" i="2"/>
  <c r="AE51" i="9"/>
  <c r="H14" i="20"/>
  <c r="D58" i="2"/>
  <c r="E19" i="20"/>
  <c r="G79" i="2"/>
  <c r="G58" i="2"/>
  <c r="E22" i="20"/>
  <c r="E70" i="2"/>
  <c r="E72" i="2" s="1"/>
  <c r="G31" i="19"/>
  <c r="G31" i="20"/>
  <c r="H31" i="19"/>
  <c r="C37" i="20"/>
  <c r="C36" i="20"/>
  <c r="E37" i="20"/>
  <c r="H37" i="20" s="1"/>
  <c r="H73" i="18"/>
  <c r="F19" i="20"/>
  <c r="C19" i="20"/>
  <c r="D37" i="20"/>
  <c r="H18" i="20"/>
  <c r="H33" i="20"/>
  <c r="G33" i="20"/>
  <c r="G15" i="20"/>
  <c r="H15" i="20"/>
  <c r="H31" i="20"/>
  <c r="D19" i="20" l="1"/>
  <c r="D67" i="2"/>
  <c r="H19" i="20"/>
  <c r="H67" i="2"/>
  <c r="F70" i="2"/>
  <c r="F72" i="2" s="1"/>
  <c r="G67" i="2"/>
  <c r="E24" i="20"/>
  <c r="F8" i="11" s="1"/>
  <c r="G19" i="20"/>
  <c r="F22" i="20"/>
  <c r="H22" i="20" s="1"/>
  <c r="E36" i="20"/>
  <c r="C24" i="20" l="1"/>
  <c r="D70" i="2"/>
  <c r="D22" i="20"/>
  <c r="C22" i="20"/>
  <c r="F7" i="11"/>
  <c r="G70" i="2"/>
  <c r="G22" i="20"/>
  <c r="F24" i="20"/>
  <c r="G7" i="11" s="1"/>
  <c r="H70" i="2"/>
  <c r="D8" i="11"/>
  <c r="C25" i="20" s="1"/>
  <c r="D7" i="11"/>
  <c r="D24" i="20" l="1"/>
  <c r="G8" i="11"/>
  <c r="E25" i="20" s="1"/>
  <c r="H7" i="11"/>
  <c r="H24" i="20"/>
  <c r="G24" i="20"/>
  <c r="E7" i="11" l="1"/>
  <c r="E8" i="11"/>
  <c r="D25" i="20" s="1"/>
  <c r="H8" i="11"/>
  <c r="F25" i="20" s="1"/>
  <c r="H25" i="20" s="1"/>
  <c r="G25" i="20" l="1"/>
  <c r="H14" i="19"/>
  <c r="G14" i="19"/>
  <c r="F36" i="20"/>
  <c r="H36" i="20" s="1"/>
  <c r="G72" i="18"/>
  <c r="D36" i="20"/>
  <c r="H72" i="18"/>
</calcChain>
</file>

<file path=xl/comments1.xml><?xml version="1.0" encoding="utf-8"?>
<comments xmlns="http://schemas.openxmlformats.org/spreadsheetml/2006/main">
  <authors>
    <author>SKozhemyakina</author>
  </authors>
  <commentList>
    <comment ref="A45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1095 баланс на кінець</t>
        </r>
      </text>
    </comment>
    <comment ref="E45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план 2023
</t>
        </r>
      </text>
    </comment>
    <comment ref="A46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 1195 на кінець</t>
        </r>
      </text>
    </comment>
    <comment ref="A47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1165 на кінець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1300 на кінець</t>
        </r>
      </text>
    </comment>
    <comment ref="A49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1595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не змінюється на протязі року,рядок 6030 план</t>
        </r>
      </text>
    </comment>
    <comment ref="J49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не змінюється на протязі року,рядок 6030 план</t>
        </r>
      </text>
    </comment>
    <comment ref="A50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1695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1495 на кінець баланс</t>
        </r>
      </text>
    </comment>
  </commentList>
</comments>
</file>

<file path=xl/comments2.xml><?xml version="1.0" encoding="utf-8"?>
<comments xmlns="http://schemas.openxmlformats.org/spreadsheetml/2006/main">
  <authors>
    <author>SKozhemyakina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не заповнювати</t>
        </r>
      </text>
    </comment>
  </commentList>
</comments>
</file>

<file path=xl/comments3.xml><?xml version="1.0" encoding="utf-8"?>
<comments xmlns="http://schemas.openxmlformats.org/spreadsheetml/2006/main">
  <authors>
    <author>SKozhemyakina</author>
  </authors>
  <commentList>
    <comment ref="A29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 з елементів витрат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79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формула не працює?</t>
        </r>
      </text>
    </comment>
  </commentList>
</comments>
</file>

<file path=xl/comments4.xml><?xml version="1.0" encoding="utf-8"?>
<comments xmlns="http://schemas.openxmlformats.org/spreadsheetml/2006/main">
  <authors>
    <author>SKozhemyakina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баланс рядок 1420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земельний податок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ВЗ</t>
        </r>
      </text>
    </comment>
  </commentList>
</comments>
</file>

<file path=xl/comments5.xml><?xml version="1.0" encoding="utf-8"?>
<comments xmlns="http://schemas.openxmlformats.org/spreadsheetml/2006/main">
  <authors>
    <author>SKozhemyakina</author>
  </authors>
  <commentList>
    <comment ref="A17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стр.3140 фп</t>
        </r>
      </text>
    </comment>
    <comment ref="M17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стр.3140 фп</t>
        </r>
      </text>
    </comment>
    <comment ref="M31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стр.3140 фп</t>
        </r>
      </text>
    </comment>
    <comment ref="A70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баланс рядок 1165</t>
        </r>
      </text>
    </comment>
  </commentList>
</comments>
</file>

<file path=xl/comments6.xml><?xml version="1.0" encoding="utf-8"?>
<comments xmlns="http://schemas.openxmlformats.org/spreadsheetml/2006/main">
  <authors>
    <author>Kozhemyakina</author>
    <author>SKozhemyakina</author>
  </authors>
  <commentLis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Kozhemyakina:</t>
        </r>
        <r>
          <rPr>
            <sz val="9"/>
            <color indexed="81"/>
            <rFont val="Tahoma"/>
            <family val="2"/>
            <charset val="204"/>
          </rPr>
          <t xml:space="preserve">
в этом файле только кварталы</t>
        </r>
      </text>
    </comment>
    <comment ref="H11" authorId="1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43+44+43+43</t>
        </r>
      </text>
    </comment>
  </commentList>
</comments>
</file>

<file path=xl/comments7.xml><?xml version="1.0" encoding="utf-8"?>
<comments xmlns="http://schemas.openxmlformats.org/spreadsheetml/2006/main">
  <authors>
    <author>SKozhemyakina</author>
  </authors>
  <commentList>
    <comment ref="F5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план 2023 однакові цифри,за рік  надаємо факт +план наступного року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дод 1 до фінплану</t>
        </r>
      </text>
    </comment>
  </commentList>
</comments>
</file>

<file path=xl/comments8.xml><?xml version="1.0" encoding="utf-8"?>
<comments xmlns="http://schemas.openxmlformats.org/spreadsheetml/2006/main">
  <authors>
    <author>SKozhemyakina</author>
  </authors>
  <commentLis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1615 на кінець баланс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SKozhemyakina:</t>
        </r>
        <r>
          <rPr>
            <sz val="9"/>
            <color indexed="81"/>
            <rFont val="Tahoma"/>
            <family val="2"/>
            <charset val="204"/>
          </rPr>
          <t xml:space="preserve">
рядок 1125 на кінець періоду баланс</t>
        </r>
      </text>
    </comment>
  </commentList>
</comments>
</file>

<file path=xl/sharedStrings.xml><?xml version="1.0" encoding="utf-8"?>
<sst xmlns="http://schemas.openxmlformats.org/spreadsheetml/2006/main" count="1043" uniqueCount="542">
  <si>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</si>
  <si>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</si>
  <si>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</si>
  <si>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</si>
  <si>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</si>
  <si>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</si>
  <si>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</si>
  <si>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</si>
  <si>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</si>
  <si>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</si>
  <si>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</si>
  <si>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</si>
  <si>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</si>
  <si>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</si>
  <si>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</si>
  <si>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</si>
  <si>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</si>
  <si>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</si>
  <si>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</si>
  <si>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</si>
  <si>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</si>
  <si>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</si>
  <si>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</si>
  <si>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</si>
  <si>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</si>
  <si>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</si>
  <si>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</si>
  <si>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</si>
  <si>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</si>
  <si>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</si>
  <si>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</si>
  <si>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</si>
  <si>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</si>
  <si>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</si>
  <si>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</si>
  <si>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</si>
  <si>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</si>
  <si>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</si>
  <si>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</si>
  <si>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</si>
  <si>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</si>
  <si>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</si>
  <si>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</si>
  <si>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</si>
  <si>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</si>
  <si>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</si>
  <si>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</si>
  <si>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</si>
  <si>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</si>
  <si>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</si>
  <si>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</si>
  <si>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</si>
  <si>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</si>
  <si>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</si>
  <si>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</si>
  <si>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</si>
  <si>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</si>
  <si>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</si>
  <si>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</si>
  <si>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</si>
  <si>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</si>
  <si>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</si>
  <si>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</si>
  <si>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</si>
  <si>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</si>
  <si>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</si>
  <si>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</si>
  <si>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</si>
  <si>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</si>
  <si>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</si>
  <si>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</si>
  <si>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</si>
  <si>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</si>
  <si>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</si>
  <si>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</si>
  <si>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</si>
  <si>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</si>
  <si>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</si>
  <si>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</si>
  <si>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</si>
  <si>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</si>
  <si>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</si>
  <si>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</si>
  <si>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</si>
  <si>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</si>
  <si>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</si>
  <si>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</si>
  <si>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</si>
  <si>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</si>
  <si>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</si>
  <si>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</si>
  <si>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</si>
  <si>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</si>
  <si>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</si>
  <si>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</si>
  <si>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</si>
  <si>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</si>
  <si>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</si>
  <si>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</si>
  <si>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</si>
  <si>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</si>
  <si>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</si>
  <si>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</si>
  <si>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</si>
  <si>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</si>
  <si>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</si>
  <si>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</si>
  <si>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</si>
  <si>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</si>
  <si>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</si>
  <si>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</si>
  <si>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</si>
  <si>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</si>
  <si>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</si>
  <si>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</si>
  <si>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</si>
  <si>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</si>
  <si>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</si>
  <si>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</si>
  <si>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</si>
  <si>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</si>
  <si>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</si>
  <si>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</si>
  <si>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</si>
  <si>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</si>
  <si>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</si>
  <si>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</si>
  <si>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</si>
  <si>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</si>
  <si>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</si>
  <si>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</si>
  <si>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</si>
  <si>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</si>
  <si>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</si>
  <si>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</si>
  <si>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</si>
  <si>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</si>
  <si>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</si>
  <si>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</si>
  <si>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</si>
  <si>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</si>
  <si>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</si>
  <si>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</si>
  <si>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</si>
  <si>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</si>
  <si>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</si>
  <si>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</si>
  <si>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</si>
  <si>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</si>
  <si>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</si>
  <si>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</si>
  <si>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</si>
  <si>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</si>
  <si>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</si>
  <si>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</si>
  <si>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</si>
  <si>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</si>
  <si>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</si>
  <si>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</si>
  <si>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</si>
  <si>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</si>
  <si>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</si>
  <si>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</si>
  <si>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</si>
  <si>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</si>
  <si>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</si>
  <si>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</si>
  <si>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</si>
  <si>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</si>
  <si>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</si>
  <si>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</si>
  <si>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</si>
  <si>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</si>
  <si>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</si>
  <si>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</si>
  <si>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</si>
  <si>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</si>
  <si>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</si>
  <si>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</si>
  <si>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</si>
  <si>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</si>
  <si>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</si>
  <si>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</si>
  <si>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</si>
  <si>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</si>
  <si>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</si>
  <si>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</si>
  <si>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</si>
  <si>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</si>
  <si>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</si>
  <si>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</si>
  <si>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</si>
  <si>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</si>
  <si>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</si>
  <si>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</si>
  <si>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</si>
  <si>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</si>
  <si>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</si>
  <si>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</si>
  <si>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</si>
  <si>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</si>
  <si>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</si>
  <si>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</si>
  <si>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</si>
  <si>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</si>
  <si>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</si>
  <si>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</si>
  <si>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</si>
  <si>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</si>
  <si>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</si>
  <si>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</si>
  <si>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</si>
  <si>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</si>
  <si>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</si>
  <si>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</si>
  <si>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</si>
  <si>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</si>
  <si>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</si>
  <si>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</si>
  <si>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</si>
  <si>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</si>
  <si>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</si>
  <si>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</si>
  <si>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</si>
  <si>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</si>
  <si>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</si>
  <si>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</si>
  <si>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</si>
  <si>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</si>
  <si>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</si>
  <si>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</si>
  <si>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</si>
  <si>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</si>
  <si>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</si>
  <si>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</si>
  <si>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</si>
  <si>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</si>
  <si>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</si>
  <si>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</si>
  <si>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</si>
  <si>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</si>
  <si>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</si>
  <si>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</si>
  <si>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</si>
  <si>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</si>
  <si>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</si>
  <si>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</si>
  <si>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</si>
  <si>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</si>
  <si>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</si>
  <si>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</si>
  <si>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</si>
  <si>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</si>
  <si>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</si>
  <si>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</si>
  <si>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</si>
  <si>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</si>
  <si>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</si>
  <si>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</si>
  <si>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</si>
  <si>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</si>
  <si>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</si>
  <si>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</si>
  <si>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</si>
  <si>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</si>
  <si>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</si>
  <si>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</si>
  <si>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</si>
  <si>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</si>
  <si>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</si>
  <si>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</si>
  <si>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</si>
  <si>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</si>
  <si>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</si>
  <si>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</si>
  <si>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</si>
  <si>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</si>
  <si>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</si>
  <si>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</si>
  <si>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</si>
  <si>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</si>
  <si>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</si>
  <si>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</si>
  <si>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</si>
  <si>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</si>
  <si>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</si>
  <si>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</si>
  <si>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</si>
  <si>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</si>
  <si>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</si>
  <si>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</si>
  <si>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</si>
  <si>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</si>
  <si>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</si>
  <si>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</si>
  <si>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</si>
  <si>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</si>
  <si>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</si>
  <si>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</si>
  <si>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</si>
  <si>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</si>
  <si>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</si>
  <si>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</si>
  <si>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</si>
  <si>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</si>
  <si>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</si>
  <si>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</si>
  <si>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</si>
  <si>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</si>
  <si>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</si>
  <si>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</si>
  <si>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</si>
  <si>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</si>
  <si>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</si>
  <si>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</si>
  <si>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</si>
  <si>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</si>
  <si>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</si>
  <si>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</si>
  <si>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</si>
  <si>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</si>
  <si>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</si>
  <si>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</si>
  <si>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</si>
  <si>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</si>
  <si>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</si>
  <si>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</si>
  <si>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</si>
  <si>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</si>
  <si>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</si>
  <si>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</si>
  <si>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</si>
  <si>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</si>
  <si>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</si>
  <si>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</si>
  <si>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</si>
  <si>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</si>
  <si>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</si>
  <si>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</si>
  <si>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</si>
  <si>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</si>
  <si>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</si>
  <si>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</si>
  <si>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</si>
  <si>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</si>
  <si>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</si>
  <si>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</si>
  <si>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</si>
  <si>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</si>
  <si>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</si>
  <si>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</si>
  <si>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</si>
  <si>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</si>
  <si>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</si>
  <si>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</si>
  <si>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</si>
  <si>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</si>
  <si>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</si>
  <si>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</si>
  <si>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</si>
  <si>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</si>
  <si>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</si>
  <si>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</si>
  <si>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</si>
  <si>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</si>
  <si>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</si>
  <si>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</si>
  <si>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</si>
  <si>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</si>
  <si>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</si>
  <si>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</si>
  <si>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</si>
  <si>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</si>
  <si>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</si>
  <si>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</si>
  <si>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</si>
  <si>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</si>
  <si>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</si>
  <si>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</si>
  <si>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</si>
  <si>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</si>
  <si>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</si>
  <si>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</si>
  <si>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</si>
  <si>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</si>
  <si>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</si>
  <si>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</si>
  <si>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</si>
  <si>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</si>
  <si>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</si>
  <si>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</si>
  <si>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</si>
  <si>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</si>
  <si>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</si>
  <si>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</si>
  <si>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</si>
  <si>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</si>
  <si>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</si>
  <si>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</si>
  <si>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</si>
  <si>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</si>
  <si>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</si>
  <si>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</si>
  <si>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</si>
  <si>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</si>
  <si>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</si>
  <si>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</si>
  <si>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</si>
  <si>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</si>
  <si>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</si>
  <si>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</si>
  <si>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</si>
  <si>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</si>
  <si>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</si>
  <si>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</si>
  <si>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</si>
  <si>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</si>
  <si>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</si>
  <si>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</si>
  <si>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</si>
  <si>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</si>
  <si>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</si>
  <si>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</si>
  <si>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</si>
  <si>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</si>
  <si>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</si>
  <si>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</si>
  <si>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</si>
  <si>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</si>
  <si>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</si>
  <si>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</si>
  <si>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</si>
  <si>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</si>
  <si>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</si>
  <si>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</si>
  <si>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</si>
  <si>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</si>
  <si>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</si>
  <si>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</si>
  <si>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</si>
  <si>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</si>
  <si>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</si>
  <si>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</si>
  <si>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</si>
  <si>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</si>
  <si>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</si>
  <si>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</si>
  <si>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</si>
  <si>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</si>
  <si>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</si>
  <si>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</si>
  <si>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</si>
  <si>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</si>
  <si>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</si>
  <si>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</si>
  <si>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</si>
  <si>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</si>
  <si>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</si>
  <si>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</si>
  <si>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</si>
  <si>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</si>
  <si>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</si>
  <si>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</si>
  <si>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</si>
  <si>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</si>
  <si>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</si>
  <si>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</si>
  <si>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</si>
  <si>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</si>
  <si>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</si>
  <si>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</si>
  <si>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</si>
  <si>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</si>
  <si>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</si>
  <si>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</si>
  <si>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</si>
  <si>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</si>
  <si>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</si>
  <si>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</si>
  <si>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</si>
  <si>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</si>
  <si>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</si>
  <si>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</si>
  <si>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</si>
  <si>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</si>
  <si>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</si>
  <si>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</si>
  <si>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</si>
  <si>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</si>
  <si>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</si>
  <si>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</si>
  <si>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</si>
  <si>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</si>
  <si>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Управління економіки Білоцерківської міської ради</t>
  </si>
  <si>
    <t>Виконавчий комітет Білоцерківської міської ради</t>
  </si>
  <si>
    <t>КП БМР "Білоцерківводоканал"</t>
  </si>
  <si>
    <t>Комунальне підприємство</t>
  </si>
  <si>
    <t>Київська обл.м.Біла Церква</t>
  </si>
  <si>
    <t>Білоцерківська міська рада</t>
  </si>
  <si>
    <t>Збір,очищення та розподілення води</t>
  </si>
  <si>
    <t>тис.грн.</t>
  </si>
  <si>
    <t>комунальна</t>
  </si>
  <si>
    <t>41.00.0</t>
  </si>
  <si>
    <t>09100, м.Біла Церква вул.Сухоярська, 14</t>
  </si>
  <si>
    <t>6-82-12, 30-97-58</t>
  </si>
  <si>
    <t>Комунальне підприємство Білоцерківської міської ради "Білоцерківводоканал"</t>
  </si>
  <si>
    <t>-</t>
  </si>
  <si>
    <t>0</t>
  </si>
  <si>
    <t xml:space="preserve">Інформація про претензійно-позовну роботу комунального підприємства КП БМР "Білоцерківводоканал" </t>
  </si>
  <si>
    <t>Західінкомбанк</t>
  </si>
  <si>
    <t>кредит на придбання ОЗ</t>
  </si>
  <si>
    <t>Установка "Аквахлор 500"</t>
  </si>
  <si>
    <t>тис.грн</t>
  </si>
  <si>
    <t>м.Біла Церква</t>
  </si>
  <si>
    <t xml:space="preserve">                               по    КП БМР "Білоцерківводоканал"</t>
  </si>
  <si>
    <t>Т.в.о.директора</t>
  </si>
  <si>
    <t>Юрій ЮРЕНКО</t>
  </si>
  <si>
    <t xml:space="preserve"> </t>
  </si>
  <si>
    <r>
      <t>Керівник</t>
    </r>
    <r>
      <rPr>
        <sz val="14"/>
        <rFont val="Times New Roman"/>
        <family val="1"/>
        <charset val="204"/>
      </rPr>
      <t xml:space="preserve"> т.в.о. директора</t>
    </r>
  </si>
  <si>
    <t>Інші витрати (розшифрувати)</t>
  </si>
  <si>
    <t>службове житло</t>
  </si>
  <si>
    <t xml:space="preserve">            </t>
  </si>
  <si>
    <t xml:space="preserve"> - </t>
  </si>
  <si>
    <t>+</t>
  </si>
  <si>
    <t>1 квартал  2024 року</t>
  </si>
  <si>
    <t>Плановий 2024 рік, усього</t>
  </si>
  <si>
    <r>
      <t>Інформація щодо діяльності підприємства упродовж 2017 -2024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</si>
  <si>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 xml:space="preserve"> півріччя 2023</t>
  </si>
  <si>
    <t xml:space="preserve"> півріччя 2024</t>
  </si>
  <si>
    <t>Балансова вартість
(тис.грн.) 
на 30.06.2024 р.</t>
  </si>
  <si>
    <t>План минулого року ( 2 кв. 2023)</t>
  </si>
  <si>
    <t>факт минулого року ( 2 кв. 2023)</t>
  </si>
  <si>
    <t>План звітного періоду (2 кв. 2024)</t>
  </si>
  <si>
    <t>Факт звітного періоду (2 кв. 2024)</t>
  </si>
  <si>
    <t xml:space="preserve"> факт 2 кв. 2024</t>
  </si>
  <si>
    <t>план  2 кв. 2024</t>
  </si>
  <si>
    <t>Звітний період (півріччя  2024)</t>
  </si>
  <si>
    <t>до фінансового звіту за  півріччя 2024 року</t>
  </si>
  <si>
    <t>,</t>
  </si>
  <si>
    <t xml:space="preserve">Сума кредиторської заборгованості  1 077,0 тис. грн </t>
  </si>
  <si>
    <t xml:space="preserve">Сума дебіторської заборгованості 3 314,0  тис. грн </t>
  </si>
  <si>
    <r>
      <t xml:space="preserve">станом на 30 червня  2024  р.     </t>
    </r>
    <r>
      <rPr>
        <sz val="8"/>
        <rFont val="Times New Roman"/>
        <family val="1"/>
        <charset val="204"/>
      </rPr>
      <t>(складається на останню звітну дату)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</si>
</sst>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#,##0.000"/>
    <numFmt numFmtId="182" formatCode="_(* #,##0.000_);_(* \(#,##0.000\);_(* &quot;-&quot;_);_(@_)"/>
    <numFmt numFmtId="183" formatCode="_-* #,##0.000\ _₽_-;\-* #,##0.000\ _₽_-;_-* &quot;-&quot;???\ _₽_-;_-@_-"/>
    <numFmt numFmtId="184" formatCode="_(* #,##0.00_);_(* \(#,##0.00\);_(* &quot;-&quot;_);_(@_)"/>
    <numFmt numFmtId="185" formatCode="_(* #,##0.0_);_(* \(#,##0.0\);_(* &quot;-&quot;_);_(@_)"/>
  </numFmts>
  <fonts count="10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u/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i/>
      <sz val="1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8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88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633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vertical="center"/>
    </xf>
    <xf numFmtId="0" fontId="11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3" xfId="237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245" applyFont="1" applyAlignment="1">
      <alignment vertical="center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245" applyFont="1"/>
    <xf numFmtId="0" fontId="5" fillId="0" borderId="0" xfId="245" applyFont="1" applyAlignment="1">
      <alignment vertical="center" wrapText="1"/>
    </xf>
    <xf numFmtId="0" fontId="4" fillId="0" borderId="3" xfId="237" applyFont="1" applyBorder="1" applyAlignment="1">
      <alignment horizontal="left" vertical="center"/>
    </xf>
    <xf numFmtId="0" fontId="5" fillId="0" borderId="0" xfId="245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left" vertical="center" wrapText="1"/>
    </xf>
    <xf numFmtId="170" fontId="5" fillId="0" borderId="3" xfId="237" applyNumberFormat="1" applyFont="1" applyBorder="1" applyAlignment="1">
      <alignment horizontal="center" vertical="center" wrapText="1"/>
    </xf>
    <xf numFmtId="0" fontId="5" fillId="0" borderId="3" xfId="237" applyFont="1" applyBorder="1" applyAlignment="1">
      <alignment horizontal="left" vertical="center" wrapText="1"/>
    </xf>
    <xf numFmtId="49" fontId="5" fillId="0" borderId="3" xfId="237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 shrinkToFit="1"/>
    </xf>
    <xf numFmtId="3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3" xfId="237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0" quotePrefix="1" applyFont="1" applyAlignment="1">
      <alignment horizontal="center"/>
    </xf>
    <xf numFmtId="170" fontId="5" fillId="0" borderId="0" xfId="0" quotePrefix="1" applyNumberFormat="1" applyFont="1" applyAlignment="1">
      <alignment wrapText="1"/>
    </xf>
    <xf numFmtId="0" fontId="70" fillId="0" borderId="0" xfId="0" applyFont="1" applyAlignment="1">
      <alignment horizontal="center" vertical="justify"/>
    </xf>
    <xf numFmtId="0" fontId="70" fillId="0" borderId="0" xfId="0" applyFont="1" applyAlignment="1">
      <alignment vertical="justify"/>
    </xf>
    <xf numFmtId="0" fontId="70" fillId="0" borderId="3" xfId="0" quotePrefix="1" applyFont="1" applyBorder="1" applyAlignment="1">
      <alignment horizontal="center" vertical="center"/>
    </xf>
    <xf numFmtId="0" fontId="70" fillId="0" borderId="0" xfId="0" applyFont="1" applyAlignment="1">
      <alignment horizontal="left" vertical="justify" wrapText="1"/>
    </xf>
    <xf numFmtId="173" fontId="9" fillId="0" borderId="3" xfId="0" applyNumberFormat="1" applyFont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 wrapText="1"/>
    </xf>
    <xf numFmtId="0" fontId="70" fillId="0" borderId="3" xfId="245" applyFont="1" applyBorder="1" applyAlignment="1">
      <alignment horizontal="center" vertical="center"/>
    </xf>
    <xf numFmtId="0" fontId="11" fillId="0" borderId="0" xfId="0" applyFont="1" applyAlignment="1">
      <alignment horizontal="left" vertical="justify"/>
    </xf>
    <xf numFmtId="0" fontId="11" fillId="0" borderId="0" xfId="0" applyFont="1" applyAlignment="1">
      <alignment vertical="justify"/>
    </xf>
    <xf numFmtId="0" fontId="70" fillId="0" borderId="3" xfId="237" applyFont="1" applyBorder="1" applyAlignment="1">
      <alignment horizontal="center" vertical="center"/>
    </xf>
    <xf numFmtId="0" fontId="70" fillId="0" borderId="0" xfId="0" applyFont="1" applyAlignment="1">
      <alignment vertical="justify" wrapText="1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3" fontId="9" fillId="0" borderId="0" xfId="0" applyNumberFormat="1" applyFont="1" applyAlignment="1">
      <alignment horizontal="center" vertical="center" wrapText="1"/>
    </xf>
    <xf numFmtId="3" fontId="9" fillId="0" borderId="18" xfId="0" applyNumberFormat="1" applyFont="1" applyBorder="1" applyAlignment="1">
      <alignment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Border="1" applyAlignment="1">
      <alignment horizontal="center" vertical="center" wrapText="1"/>
    </xf>
    <xf numFmtId="0" fontId="69" fillId="0" borderId="0" xfId="0" applyFont="1" applyAlignment="1">
      <alignment horizontal="right" vertical="center"/>
    </xf>
    <xf numFmtId="169" fontId="69" fillId="0" borderId="0" xfId="0" applyNumberFormat="1" applyFont="1" applyAlignment="1">
      <alignment horizontal="right" vertical="center"/>
    </xf>
    <xf numFmtId="0" fontId="73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vertical="center" wrapText="1" shrinkToFit="1"/>
    </xf>
    <xf numFmtId="3" fontId="5" fillId="0" borderId="3" xfId="0" applyNumberFormat="1" applyFont="1" applyBorder="1" applyAlignment="1">
      <alignment horizontal="center" vertical="center" wrapText="1"/>
    </xf>
    <xf numFmtId="0" fontId="4" fillId="0" borderId="3" xfId="237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 vertical="center" wrapText="1"/>
    </xf>
    <xf numFmtId="178" fontId="9" fillId="0" borderId="0" xfId="0" applyNumberFormat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center" wrapText="1"/>
    </xf>
    <xf numFmtId="49" fontId="9" fillId="0" borderId="3" xfId="237" applyNumberFormat="1" applyFont="1" applyBorder="1" applyAlignment="1">
      <alignment horizontal="left" vertical="center" wrapText="1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5" fillId="0" borderId="0" xfId="182" applyFont="1" applyFill="1" applyAlignment="1">
      <alignment horizontal="left" vertical="center" wrapText="1"/>
      <protection locked="0"/>
    </xf>
    <xf numFmtId="173" fontId="5" fillId="0" borderId="0" xfId="0" applyNumberFormat="1" applyFont="1" applyAlignment="1">
      <alignment horizontal="center" vertical="center" wrapText="1"/>
    </xf>
    <xf numFmtId="0" fontId="4" fillId="0" borderId="0" xfId="182" applyFont="1" applyFill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0" fillId="0" borderId="0" xfId="0" applyFont="1" applyAlignment="1">
      <alignment vertical="center"/>
    </xf>
    <xf numFmtId="0" fontId="7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237" applyFont="1" applyAlignment="1">
      <alignment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7" fillId="0" borderId="0" xfId="285" applyFont="1" applyAlignment="1">
      <alignment vertical="center" wrapText="1"/>
    </xf>
    <xf numFmtId="169" fontId="5" fillId="0" borderId="3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180" fontId="5" fillId="29" borderId="3" xfId="292" applyNumberFormat="1" applyFont="1" applyFill="1" applyBorder="1" applyAlignment="1">
      <alignment horizontal="center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Font="1" applyBorder="1" applyAlignment="1">
      <alignment horizontal="left" vertical="top" wrapText="1"/>
    </xf>
    <xf numFmtId="0" fontId="9" fillId="0" borderId="20" xfId="0" applyFont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85" fillId="0" borderId="15" xfId="0" applyFont="1" applyBorder="1" applyAlignment="1">
      <alignment vertical="center"/>
    </xf>
    <xf numFmtId="0" fontId="85" fillId="0" borderId="3" xfId="0" applyFont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49" fontId="70" fillId="0" borderId="0" xfId="0" applyNumberFormat="1" applyFont="1" applyAlignment="1">
      <alignment horizontal="center" vertical="center"/>
    </xf>
    <xf numFmtId="0" fontId="70" fillId="0" borderId="3" xfId="0" applyFont="1" applyBorder="1" applyAlignment="1">
      <alignment vertical="center"/>
    </xf>
    <xf numFmtId="0" fontId="11" fillId="0" borderId="3" xfId="0" applyFont="1" applyBorder="1"/>
    <xf numFmtId="0" fontId="83" fillId="0" borderId="3" xfId="0" applyFont="1" applyBorder="1" applyAlignment="1">
      <alignment horizontal="center" vertical="center" wrapText="1" shrinkToFit="1"/>
    </xf>
    <xf numFmtId="0" fontId="79" fillId="0" borderId="3" xfId="0" applyFont="1" applyBorder="1" applyAlignment="1">
      <alignment wrapText="1"/>
    </xf>
    <xf numFmtId="0" fontId="80" fillId="0" borderId="3" xfId="0" applyFont="1" applyBorder="1" applyAlignment="1">
      <alignment wrapText="1"/>
    </xf>
    <xf numFmtId="0" fontId="81" fillId="0" borderId="3" xfId="0" applyFont="1" applyBorder="1" applyAlignment="1">
      <alignment wrapText="1"/>
    </xf>
    <xf numFmtId="0" fontId="82" fillId="0" borderId="3" xfId="0" applyFont="1" applyBorder="1" applyAlignment="1">
      <alignment horizontal="center" vertical="center" wrapText="1"/>
    </xf>
    <xf numFmtId="0" fontId="82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justify"/>
    </xf>
    <xf numFmtId="0" fontId="5" fillId="0" borderId="0" xfId="285" applyFont="1" applyProtection="1">
      <protection locked="0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82" fillId="0" borderId="3" xfId="0" applyFont="1" applyBorder="1" applyAlignment="1">
      <alignment horizontal="center" vertical="top" wrapText="1"/>
    </xf>
    <xf numFmtId="0" fontId="5" fillId="31" borderId="3" xfId="237" applyFont="1" applyFill="1" applyBorder="1" applyAlignment="1">
      <alignment horizontal="center" vertical="center"/>
    </xf>
    <xf numFmtId="170" fontId="5" fillId="31" borderId="3" xfId="237" applyNumberFormat="1" applyFont="1" applyFill="1" applyBorder="1" applyAlignment="1">
      <alignment horizontal="center" vertical="center" wrapText="1"/>
    </xf>
    <xf numFmtId="0" fontId="11" fillId="31" borderId="3" xfId="0" applyFont="1" applyFill="1" applyBorder="1"/>
    <xf numFmtId="0" fontId="9" fillId="31" borderId="3" xfId="0" applyFont="1" applyFill="1" applyBorder="1" applyAlignment="1">
      <alignment horizontal="center" vertical="center"/>
    </xf>
    <xf numFmtId="0" fontId="5" fillId="31" borderId="3" xfId="0" applyFont="1" applyFill="1" applyBorder="1" applyAlignment="1">
      <alignment horizontal="center" vertical="center"/>
    </xf>
    <xf numFmtId="0" fontId="5" fillId="32" borderId="0" xfId="0" applyFont="1" applyFill="1" applyAlignment="1">
      <alignment vertical="center"/>
    </xf>
    <xf numFmtId="0" fontId="5" fillId="31" borderId="0" xfId="0" applyFont="1" applyFill="1" applyAlignment="1">
      <alignment vertical="center"/>
    </xf>
    <xf numFmtId="0" fontId="4" fillId="31" borderId="0" xfId="0" applyFont="1" applyFill="1" applyAlignment="1">
      <alignment vertical="center"/>
    </xf>
    <xf numFmtId="0" fontId="70" fillId="31" borderId="0" xfId="0" applyFont="1" applyFill="1" applyAlignment="1">
      <alignment horizontal="center" vertical="center" wrapText="1" shrinkToFit="1"/>
    </xf>
    <xf numFmtId="0" fontId="14" fillId="31" borderId="0" xfId="245" applyFont="1" applyFill="1"/>
    <xf numFmtId="2" fontId="5" fillId="0" borderId="0" xfId="0" applyNumberFormat="1" applyFont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70" fillId="0" borderId="0" xfId="0" applyNumberFormat="1" applyFont="1" applyAlignment="1">
      <alignment horizontal="center" vertical="justify"/>
    </xf>
    <xf numFmtId="2" fontId="70" fillId="0" borderId="3" xfId="245" applyNumberFormat="1" applyFont="1" applyBorder="1" applyAlignment="1">
      <alignment horizontal="center" vertical="center" wrapText="1"/>
    </xf>
    <xf numFmtId="2" fontId="5" fillId="0" borderId="0" xfId="245" applyNumberFormat="1" applyFont="1" applyAlignment="1">
      <alignment horizontal="center" vertical="center"/>
    </xf>
    <xf numFmtId="0" fontId="11" fillId="0" borderId="0" xfId="285" applyFont="1"/>
    <xf numFmtId="0" fontId="11" fillId="0" borderId="0" xfId="285" applyFont="1" applyAlignment="1">
      <alignment vertical="center" wrapText="1"/>
    </xf>
    <xf numFmtId="0" fontId="9" fillId="0" borderId="0" xfId="285" applyFont="1" applyAlignment="1">
      <alignment horizontal="center" vertical="center" wrapText="1"/>
    </xf>
    <xf numFmtId="0" fontId="11" fillId="0" borderId="0" xfId="285" applyFont="1" applyAlignment="1">
      <alignment vertical="top" wrapText="1"/>
    </xf>
    <xf numFmtId="0" fontId="11" fillId="0" borderId="0" xfId="285" applyFont="1" applyAlignment="1">
      <alignment horizontal="right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285" applyFont="1" applyAlignment="1" applyProtection="1">
      <alignment horizontal="center" vertical="center" wrapText="1"/>
      <protection locked="0"/>
    </xf>
    <xf numFmtId="0" fontId="11" fillId="0" borderId="3" xfId="285" applyFont="1" applyBorder="1" applyAlignment="1">
      <alignment vertical="center" wrapText="1"/>
    </xf>
    <xf numFmtId="0" fontId="11" fillId="0" borderId="0" xfId="285" applyFont="1" applyProtection="1">
      <protection locked="0"/>
    </xf>
    <xf numFmtId="0" fontId="11" fillId="0" borderId="0" xfId="285" applyFont="1" applyAlignment="1" applyProtection="1">
      <alignment horizontal="center" vertical="center"/>
      <protection locked="0"/>
    </xf>
    <xf numFmtId="4" fontId="9" fillId="0" borderId="3" xfId="285" applyNumberFormat="1" applyFont="1" applyBorder="1" applyAlignment="1" applyProtection="1">
      <alignment horizontal="center" vertical="center" wrapText="1"/>
      <protection locked="0"/>
    </xf>
    <xf numFmtId="0" fontId="9" fillId="0" borderId="0" xfId="285" applyFont="1"/>
    <xf numFmtId="0" fontId="69" fillId="0" borderId="3" xfId="285" applyFont="1" applyBorder="1" applyAlignment="1">
      <alignment horizontal="center" vertical="center" wrapText="1"/>
    </xf>
    <xf numFmtId="0" fontId="69" fillId="0" borderId="3" xfId="285" applyFont="1" applyBorder="1" applyAlignment="1">
      <alignment vertical="center" wrapText="1"/>
    </xf>
    <xf numFmtId="0" fontId="9" fillId="0" borderId="3" xfId="285" applyFont="1" applyBorder="1" applyAlignment="1">
      <alignment horizontal="left" vertical="center" wrapText="1"/>
    </xf>
    <xf numFmtId="0" fontId="9" fillId="0" borderId="3" xfId="285" applyFont="1" applyBorder="1" applyAlignment="1" applyProtection="1">
      <alignment horizontal="center" vertical="center" wrapText="1"/>
      <protection locked="0"/>
    </xf>
    <xf numFmtId="2" fontId="69" fillId="0" borderId="3" xfId="285" applyNumberFormat="1" applyFont="1" applyBorder="1" applyAlignment="1" applyProtection="1">
      <alignment horizontal="center" vertical="center" wrapText="1"/>
      <protection locked="0"/>
    </xf>
    <xf numFmtId="0" fontId="69" fillId="0" borderId="0" xfId="285" applyFont="1" applyAlignment="1">
      <alignment horizontal="left"/>
    </xf>
    <xf numFmtId="0" fontId="69" fillId="0" borderId="0" xfId="285" applyFont="1" applyAlignment="1">
      <alignment horizontal="center"/>
    </xf>
    <xf numFmtId="0" fontId="9" fillId="0" borderId="0" xfId="285" applyFont="1" applyAlignment="1">
      <alignment horizontal="center"/>
    </xf>
    <xf numFmtId="0" fontId="9" fillId="0" borderId="0" xfId="285" applyFont="1" applyProtection="1">
      <protection locked="0"/>
    </xf>
    <xf numFmtId="0" fontId="9" fillId="0" borderId="0" xfId="285" applyFont="1" applyAlignment="1" applyProtection="1">
      <alignment horizontal="center"/>
      <protection locked="0"/>
    </xf>
    <xf numFmtId="0" fontId="92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4" fontId="5" fillId="0" borderId="0" xfId="0" applyNumberFormat="1" applyFont="1" applyAlignment="1">
      <alignment horizontal="right" vertical="center"/>
    </xf>
    <xf numFmtId="4" fontId="14" fillId="0" borderId="0" xfId="245" applyNumberFormat="1" applyFont="1" applyAlignment="1">
      <alignment horizontal="right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69" fillId="0" borderId="0" xfId="0" applyFont="1" applyAlignment="1">
      <alignment horizontal="left" wrapText="1"/>
    </xf>
    <xf numFmtId="0" fontId="74" fillId="31" borderId="0" xfId="0" applyFont="1" applyFill="1" applyAlignment="1">
      <alignment vertical="center"/>
    </xf>
    <xf numFmtId="0" fontId="5" fillId="31" borderId="0" xfId="0" applyFont="1" applyFill="1" applyAlignment="1">
      <alignment horizontal="center" vertical="center" wrapText="1"/>
    </xf>
    <xf numFmtId="0" fontId="69" fillId="31" borderId="3" xfId="285" applyFont="1" applyFill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left" vertical="center" wrapText="1"/>
      <protection locked="0"/>
    </xf>
    <xf numFmtId="173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31" borderId="3" xfId="0" applyFont="1" applyFill="1" applyBorder="1" applyAlignment="1">
      <alignment horizontal="center" wrapText="1"/>
    </xf>
    <xf numFmtId="3" fontId="5" fillId="0" borderId="3" xfId="0" applyNumberFormat="1" applyFont="1" applyBorder="1" applyAlignment="1">
      <alignment horizontal="center" wrapText="1"/>
    </xf>
    <xf numFmtId="3" fontId="5" fillId="31" borderId="3" xfId="0" applyNumberFormat="1" applyFont="1" applyFill="1" applyBorder="1" applyAlignment="1">
      <alignment horizontal="center" wrapText="1"/>
    </xf>
    <xf numFmtId="4" fontId="9" fillId="0" borderId="3" xfId="285" applyNumberFormat="1" applyFont="1" applyBorder="1" applyAlignment="1">
      <alignment horizontal="center" vertical="center" wrapText="1"/>
    </xf>
    <xf numFmtId="0" fontId="95" fillId="0" borderId="0" xfId="285" applyFont="1"/>
    <xf numFmtId="3" fontId="94" fillId="0" borderId="0" xfId="0" applyNumberFormat="1" applyFont="1" applyAlignment="1">
      <alignment horizontal="center" vertical="center" wrapText="1"/>
    </xf>
    <xf numFmtId="0" fontId="96" fillId="0" borderId="0" xfId="0" applyFont="1"/>
    <xf numFmtId="181" fontId="5" fillId="0" borderId="0" xfId="0" applyNumberFormat="1" applyFont="1" applyAlignment="1">
      <alignment horizontal="center" vertical="center" wrapText="1"/>
    </xf>
    <xf numFmtId="182" fontId="5" fillId="0" borderId="0" xfId="0" applyNumberFormat="1" applyFont="1" applyAlignment="1">
      <alignment horizontal="center" vertical="center" wrapText="1"/>
    </xf>
    <xf numFmtId="181" fontId="5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49" fontId="71" fillId="0" borderId="0" xfId="0" applyNumberFormat="1" applyFont="1" applyAlignment="1">
      <alignment horizontal="center" vertical="center"/>
    </xf>
    <xf numFmtId="181" fontId="4" fillId="0" borderId="0" xfId="0" applyNumberFormat="1" applyFont="1" applyAlignment="1">
      <alignment horizontal="center" vertical="center" wrapText="1"/>
    </xf>
    <xf numFmtId="182" fontId="4" fillId="0" borderId="0" xfId="0" applyNumberFormat="1" applyFont="1" applyAlignment="1">
      <alignment horizontal="center" vertical="center" wrapText="1"/>
    </xf>
    <xf numFmtId="173" fontId="4" fillId="29" borderId="3" xfId="292" applyNumberFormat="1" applyFont="1" applyFill="1" applyBorder="1" applyAlignment="1">
      <alignment horizontal="center" vertical="center" wrapText="1"/>
    </xf>
    <xf numFmtId="173" fontId="5" fillId="29" borderId="3" xfId="292" applyNumberFormat="1" applyFont="1" applyFill="1" applyBorder="1" applyAlignment="1">
      <alignment horizontal="center" vertical="center" wrapText="1"/>
    </xf>
    <xf numFmtId="173" fontId="70" fillId="0" borderId="3" xfId="0" applyNumberFormat="1" applyFont="1" applyBorder="1" applyAlignment="1">
      <alignment horizontal="center" vertical="center"/>
    </xf>
    <xf numFmtId="173" fontId="5" fillId="0" borderId="3" xfId="0" applyNumberFormat="1" applyFont="1" applyBorder="1" applyAlignment="1">
      <alignment horizontal="left" vertical="center" wrapText="1"/>
    </xf>
    <xf numFmtId="173" fontId="4" fillId="0" borderId="3" xfId="0" applyNumberFormat="1" applyFont="1" applyBorder="1" applyAlignment="1">
      <alignment horizontal="left" vertical="center" wrapText="1"/>
    </xf>
    <xf numFmtId="173" fontId="4" fillId="29" borderId="3" xfId="0" applyNumberFormat="1" applyFont="1" applyFill="1" applyBorder="1" applyAlignment="1">
      <alignment horizontal="left" vertical="center" wrapText="1"/>
    </xf>
    <xf numFmtId="173" fontId="70" fillId="29" borderId="3" xfId="0" quotePrefix="1" applyNumberFormat="1" applyFont="1" applyFill="1" applyBorder="1" applyAlignment="1">
      <alignment horizontal="center" vertical="center"/>
    </xf>
    <xf numFmtId="173" fontId="9" fillId="0" borderId="3" xfId="0" applyNumberFormat="1" applyFont="1" applyBorder="1" applyAlignment="1">
      <alignment horizontal="left" vertical="center" wrapText="1"/>
    </xf>
    <xf numFmtId="173" fontId="70" fillId="0" borderId="3" xfId="0" applyNumberFormat="1" applyFont="1" applyBorder="1" applyAlignment="1">
      <alignment horizontal="center" vertical="center" wrapText="1"/>
    </xf>
    <xf numFmtId="173" fontId="6" fillId="29" borderId="3" xfId="0" applyNumberFormat="1" applyFont="1" applyFill="1" applyBorder="1" applyAlignment="1">
      <alignment horizontal="left" vertical="center" wrapText="1"/>
    </xf>
    <xf numFmtId="173" fontId="6" fillId="29" borderId="3" xfId="292" applyNumberFormat="1" applyFont="1" applyFill="1" applyBorder="1" applyAlignment="1">
      <alignment horizontal="center" vertical="center" wrapText="1"/>
    </xf>
    <xf numFmtId="173" fontId="70" fillId="0" borderId="3" xfId="0" quotePrefix="1" applyNumberFormat="1" applyFont="1" applyBorder="1" applyAlignment="1">
      <alignment horizontal="center" vertical="center"/>
    </xf>
    <xf numFmtId="173" fontId="9" fillId="29" borderId="3" xfId="292" applyNumberFormat="1" applyFont="1" applyFill="1" applyBorder="1" applyAlignment="1">
      <alignment horizontal="center" vertical="center" wrapText="1"/>
    </xf>
    <xf numFmtId="173" fontId="5" fillId="31" borderId="3" xfId="0" applyNumberFormat="1" applyFont="1" applyFill="1" applyBorder="1" applyAlignment="1">
      <alignment horizontal="center" vertical="center" wrapText="1"/>
    </xf>
    <xf numFmtId="173" fontId="76" fillId="0" borderId="3" xfId="0" applyNumberFormat="1" applyFont="1" applyBorder="1" applyAlignment="1">
      <alignment horizontal="center" vertical="center" wrapText="1"/>
    </xf>
    <xf numFmtId="173" fontId="5" fillId="33" borderId="3" xfId="0" applyNumberFormat="1" applyFont="1" applyFill="1" applyBorder="1" applyAlignment="1">
      <alignment horizontal="center" vertical="center" wrapText="1"/>
    </xf>
    <xf numFmtId="173" fontId="9" fillId="33" borderId="3" xfId="0" applyNumberFormat="1" applyFont="1" applyFill="1" applyBorder="1" applyAlignment="1">
      <alignment horizontal="center" vertical="center" wrapText="1"/>
    </xf>
    <xf numFmtId="173" fontId="4" fillId="33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173" fontId="72" fillId="0" borderId="3" xfId="0" applyNumberFormat="1" applyFont="1" applyBorder="1" applyAlignment="1">
      <alignment horizontal="center" vertical="center"/>
    </xf>
    <xf numFmtId="173" fontId="70" fillId="29" borderId="3" xfId="0" applyNumberFormat="1" applyFont="1" applyFill="1" applyBorder="1" applyAlignment="1">
      <alignment horizontal="center" vertical="center"/>
    </xf>
    <xf numFmtId="173" fontId="70" fillId="0" borderId="3" xfId="245" applyNumberFormat="1" applyFont="1" applyBorder="1" applyAlignment="1">
      <alignment horizontal="center" vertical="center"/>
    </xf>
    <xf numFmtId="173" fontId="75" fillId="0" borderId="3" xfId="245" applyNumberFormat="1" applyFont="1" applyBorder="1" applyAlignment="1">
      <alignment horizontal="center" vertical="center"/>
    </xf>
    <xf numFmtId="173" fontId="71" fillId="29" borderId="3" xfId="245" applyNumberFormat="1" applyFont="1" applyFill="1" applyBorder="1" applyAlignment="1">
      <alignment horizontal="center" vertical="center"/>
    </xf>
    <xf numFmtId="173" fontId="71" fillId="0" borderId="3" xfId="245" applyNumberFormat="1" applyFont="1" applyBorder="1" applyAlignment="1">
      <alignment horizontal="center" vertical="center"/>
    </xf>
    <xf numFmtId="173" fontId="5" fillId="0" borderId="3" xfId="245" applyNumberFormat="1" applyFont="1" applyBorder="1" applyAlignment="1">
      <alignment horizontal="left" vertical="center" wrapText="1"/>
    </xf>
    <xf numFmtId="173" fontId="76" fillId="0" borderId="3" xfId="245" applyNumberFormat="1" applyFont="1" applyBorder="1" applyAlignment="1">
      <alignment horizontal="left" vertical="center" wrapText="1"/>
    </xf>
    <xf numFmtId="173" fontId="5" fillId="29" borderId="3" xfId="245" applyNumberFormat="1" applyFont="1" applyFill="1" applyBorder="1" applyAlignment="1">
      <alignment horizontal="left" vertical="center" wrapText="1"/>
    </xf>
    <xf numFmtId="173" fontId="4" fillId="0" borderId="3" xfId="245" applyNumberFormat="1" applyFont="1" applyBorder="1" applyAlignment="1">
      <alignment horizontal="left" vertical="center" wrapText="1"/>
    </xf>
    <xf numFmtId="173" fontId="4" fillId="29" borderId="3" xfId="245" applyNumberFormat="1" applyFont="1" applyFill="1" applyBorder="1" applyAlignment="1">
      <alignment horizontal="left" vertical="center" wrapText="1"/>
    </xf>
    <xf numFmtId="173" fontId="94" fillId="0" borderId="0" xfId="0" applyNumberFormat="1" applyFont="1" applyAlignment="1">
      <alignment horizontal="center" vertical="center" wrapText="1"/>
    </xf>
    <xf numFmtId="173" fontId="98" fillId="0" borderId="0" xfId="0" applyNumberFormat="1" applyFont="1" applyAlignment="1">
      <alignment horizontal="center" vertical="center" wrapText="1"/>
    </xf>
    <xf numFmtId="173" fontId="99" fillId="0" borderId="0" xfId="0" applyNumberFormat="1" applyFont="1" applyAlignment="1">
      <alignment horizontal="center" vertical="center" wrapText="1"/>
    </xf>
    <xf numFmtId="173" fontId="4" fillId="0" borderId="0" xfId="0" applyNumberFormat="1" applyFont="1" applyAlignment="1">
      <alignment horizontal="center" vertical="center" wrapText="1"/>
    </xf>
    <xf numFmtId="173" fontId="5" fillId="31" borderId="0" xfId="0" applyNumberFormat="1" applyFont="1" applyFill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173" fontId="5" fillId="0" borderId="14" xfId="0" quotePrefix="1" applyNumberFormat="1" applyFont="1" applyBorder="1" applyAlignment="1">
      <alignment horizontal="left" vertical="center" wrapText="1"/>
    </xf>
    <xf numFmtId="173" fontId="5" fillId="0" borderId="14" xfId="0" applyNumberFormat="1" applyFont="1" applyBorder="1" applyAlignment="1">
      <alignment horizontal="left" vertical="center" wrapText="1"/>
    </xf>
    <xf numFmtId="173" fontId="6" fillId="0" borderId="14" xfId="0" quotePrefix="1" applyNumberFormat="1" applyFont="1" applyBorder="1" applyAlignment="1">
      <alignment horizontal="left" vertical="center" wrapText="1"/>
    </xf>
    <xf numFmtId="173" fontId="9" fillId="0" borderId="0" xfId="0" applyNumberFormat="1" applyFont="1" applyAlignment="1">
      <alignment horizontal="center" vertical="center" wrapText="1"/>
    </xf>
    <xf numFmtId="173" fontId="4" fillId="29" borderId="0" xfId="0" applyNumberFormat="1" applyFont="1" applyFill="1" applyAlignment="1">
      <alignment horizontal="center" vertical="center" wrapText="1"/>
    </xf>
    <xf numFmtId="173" fontId="6" fillId="29" borderId="0" xfId="0" applyNumberFormat="1" applyFont="1" applyFill="1" applyAlignment="1">
      <alignment horizontal="center" vertical="center" wrapText="1"/>
    </xf>
    <xf numFmtId="173" fontId="76" fillId="0" borderId="0" xfId="0" applyNumberFormat="1" applyFont="1" applyAlignment="1">
      <alignment horizontal="center" vertical="center" wrapText="1"/>
    </xf>
    <xf numFmtId="173" fontId="5" fillId="29" borderId="0" xfId="0" applyNumberFormat="1" applyFont="1" applyFill="1" applyAlignment="1">
      <alignment horizontal="center" vertical="center" wrapText="1"/>
    </xf>
    <xf numFmtId="173" fontId="99" fillId="29" borderId="0" xfId="0" applyNumberFormat="1" applyFont="1" applyFill="1" applyAlignment="1">
      <alignment horizontal="center" vertical="center" wrapText="1"/>
    </xf>
    <xf numFmtId="184" fontId="5" fillId="29" borderId="0" xfId="0" applyNumberFormat="1" applyFont="1" applyFill="1" applyAlignment="1">
      <alignment horizontal="center" vertical="center" wrapText="1"/>
    </xf>
    <xf numFmtId="184" fontId="5" fillId="0" borderId="0" xfId="0" applyNumberFormat="1" applyFont="1" applyAlignment="1">
      <alignment horizontal="center" vertical="center" wrapText="1"/>
    </xf>
    <xf numFmtId="184" fontId="9" fillId="0" borderId="0" xfId="0" applyNumberFormat="1" applyFont="1" applyAlignment="1">
      <alignment horizontal="center" vertical="center" wrapText="1"/>
    </xf>
    <xf numFmtId="184" fontId="9" fillId="31" borderId="0" xfId="0" applyNumberFormat="1" applyFont="1" applyFill="1" applyAlignment="1">
      <alignment horizontal="center" vertical="center" wrapText="1"/>
    </xf>
    <xf numFmtId="184" fontId="94" fillId="29" borderId="0" xfId="0" applyNumberFormat="1" applyFont="1" applyFill="1" applyAlignment="1">
      <alignment horizontal="center" vertical="center" wrapText="1"/>
    </xf>
    <xf numFmtId="184" fontId="94" fillId="0" borderId="0" xfId="0" applyNumberFormat="1" applyFont="1" applyAlignment="1">
      <alignment horizontal="center" vertical="center" wrapText="1"/>
    </xf>
    <xf numFmtId="173" fontId="4" fillId="33" borderId="0" xfId="0" applyNumberFormat="1" applyFont="1" applyFill="1" applyAlignment="1">
      <alignment horizontal="center" vertical="center" wrapText="1"/>
    </xf>
    <xf numFmtId="173" fontId="5" fillId="33" borderId="0" xfId="0" applyNumberFormat="1" applyFont="1" applyFill="1" applyAlignment="1">
      <alignment horizontal="center" vertical="center" wrapText="1"/>
    </xf>
    <xf numFmtId="185" fontId="5" fillId="0" borderId="3" xfId="0" applyNumberFormat="1" applyFont="1" applyBorder="1" applyAlignment="1">
      <alignment horizontal="center" vertical="center" wrapText="1"/>
    </xf>
    <xf numFmtId="185" fontId="5" fillId="0" borderId="0" xfId="0" applyNumberFormat="1" applyFont="1" applyAlignment="1">
      <alignment vertical="center"/>
    </xf>
    <xf numFmtId="185" fontId="4" fillId="0" borderId="0" xfId="0" quotePrefix="1" applyNumberFormat="1" applyFont="1" applyAlignment="1">
      <alignment horizontal="center" vertical="center"/>
    </xf>
    <xf numFmtId="0" fontId="94" fillId="0" borderId="13" xfId="0" applyFont="1" applyBorder="1" applyAlignment="1">
      <alignment horizontal="center" vertical="center" wrapText="1"/>
    </xf>
    <xf numFmtId="184" fontId="5" fillId="0" borderId="3" xfId="0" applyNumberFormat="1" applyFont="1" applyBorder="1" applyAlignment="1">
      <alignment horizontal="center" vertical="center" wrapText="1"/>
    </xf>
    <xf numFmtId="185" fontId="9" fillId="0" borderId="3" xfId="0" applyNumberFormat="1" applyFont="1" applyBorder="1" applyAlignment="1">
      <alignment horizontal="center" vertical="center" wrapText="1"/>
    </xf>
    <xf numFmtId="185" fontId="9" fillId="31" borderId="3" xfId="0" applyNumberFormat="1" applyFont="1" applyFill="1" applyBorder="1" applyAlignment="1">
      <alignment horizontal="center" vertical="center" wrapText="1"/>
    </xf>
    <xf numFmtId="185" fontId="76" fillId="0" borderId="3" xfId="0" applyNumberFormat="1" applyFont="1" applyBorder="1" applyAlignment="1">
      <alignment horizontal="center" vertical="center" wrapText="1"/>
    </xf>
    <xf numFmtId="185" fontId="9" fillId="29" borderId="3" xfId="0" applyNumberFormat="1" applyFont="1" applyFill="1" applyBorder="1" applyAlignment="1">
      <alignment horizontal="center" vertical="center" wrapText="1"/>
    </xf>
    <xf numFmtId="185" fontId="4" fillId="29" borderId="3" xfId="0" applyNumberFormat="1" applyFont="1" applyFill="1" applyBorder="1" applyAlignment="1">
      <alignment horizontal="center" vertical="center" wrapText="1"/>
    </xf>
    <xf numFmtId="185" fontId="5" fillId="29" borderId="3" xfId="0" applyNumberFormat="1" applyFont="1" applyFill="1" applyBorder="1" applyAlignment="1">
      <alignment horizontal="center" vertical="center" wrapText="1"/>
    </xf>
    <xf numFmtId="185" fontId="5" fillId="29" borderId="3" xfId="292" applyNumberFormat="1" applyFont="1" applyFill="1" applyBorder="1" applyAlignment="1">
      <alignment horizontal="center" vertical="center" wrapText="1"/>
    </xf>
    <xf numFmtId="185" fontId="4" fillId="0" borderId="3" xfId="0" applyNumberFormat="1" applyFont="1" applyBorder="1" applyAlignment="1">
      <alignment horizontal="left" vertical="center" wrapText="1"/>
    </xf>
    <xf numFmtId="185" fontId="5" fillId="0" borderId="3" xfId="0" applyNumberFormat="1" applyFont="1" applyBorder="1" applyAlignment="1">
      <alignment horizontal="left" vertical="center" wrapText="1"/>
    </xf>
    <xf numFmtId="185" fontId="70" fillId="0" borderId="3" xfId="0" applyNumberFormat="1" applyFont="1" applyBorder="1" applyAlignment="1">
      <alignment horizontal="center" vertical="center"/>
    </xf>
    <xf numFmtId="185" fontId="5" fillId="0" borderId="3" xfId="0" applyNumberFormat="1" applyFont="1" applyBorder="1" applyAlignment="1" applyProtection="1">
      <alignment horizontal="left" vertical="center" wrapText="1"/>
      <protection locked="0"/>
    </xf>
    <xf numFmtId="185" fontId="4" fillId="29" borderId="3" xfId="0" applyNumberFormat="1" applyFont="1" applyFill="1" applyBorder="1" applyAlignment="1">
      <alignment horizontal="left" vertical="center" wrapText="1"/>
    </xf>
    <xf numFmtId="185" fontId="76" fillId="0" borderId="3" xfId="0" applyNumberFormat="1" applyFont="1" applyBorder="1" applyAlignment="1">
      <alignment horizontal="left" vertical="center" wrapText="1"/>
    </xf>
    <xf numFmtId="184" fontId="4" fillId="0" borderId="3" xfId="0" applyNumberFormat="1" applyFont="1" applyBorder="1" applyAlignment="1">
      <alignment horizontal="center" vertical="center" wrapText="1"/>
    </xf>
    <xf numFmtId="185" fontId="4" fillId="30" borderId="19" xfId="0" applyNumberFormat="1" applyFont="1" applyFill="1" applyBorder="1" applyAlignment="1">
      <alignment horizontal="left" vertical="center" wrapText="1"/>
    </xf>
    <xf numFmtId="185" fontId="71" fillId="30" borderId="19" xfId="0" applyNumberFormat="1" applyFont="1" applyFill="1" applyBorder="1" applyAlignment="1">
      <alignment horizontal="center" vertical="center"/>
    </xf>
    <xf numFmtId="185" fontId="4" fillId="29" borderId="3" xfId="292" applyNumberFormat="1" applyFont="1" applyFill="1" applyBorder="1" applyAlignment="1">
      <alignment horizontal="center" vertical="center" wrapText="1"/>
    </xf>
    <xf numFmtId="185" fontId="5" fillId="0" borderId="19" xfId="0" applyNumberFormat="1" applyFont="1" applyBorder="1" applyAlignment="1">
      <alignment horizontal="left" vertical="center" wrapText="1"/>
    </xf>
    <xf numFmtId="185" fontId="70" fillId="0" borderId="19" xfId="0" applyNumberFormat="1" applyFont="1" applyBorder="1" applyAlignment="1">
      <alignment horizontal="center" vertical="center"/>
    </xf>
    <xf numFmtId="185" fontId="5" fillId="0" borderId="19" xfId="0" applyNumberFormat="1" applyFont="1" applyBorder="1" applyAlignment="1">
      <alignment horizontal="left" vertical="center"/>
    </xf>
    <xf numFmtId="185" fontId="4" fillId="29" borderId="19" xfId="0" applyNumberFormat="1" applyFont="1" applyFill="1" applyBorder="1" applyAlignment="1">
      <alignment horizontal="left" vertical="center" wrapText="1"/>
    </xf>
    <xf numFmtId="185" fontId="71" fillId="29" borderId="19" xfId="0" applyNumberFormat="1" applyFont="1" applyFill="1" applyBorder="1" applyAlignment="1">
      <alignment horizontal="center" vertical="center"/>
    </xf>
    <xf numFmtId="185" fontId="5" fillId="29" borderId="3" xfId="0" quotePrefix="1" applyNumberFormat="1" applyFont="1" applyFill="1" applyBorder="1" applyAlignment="1">
      <alignment horizontal="center" vertical="center"/>
    </xf>
    <xf numFmtId="185" fontId="70" fillId="0" borderId="21" xfId="0" applyNumberFormat="1" applyFont="1" applyBorder="1" applyAlignment="1">
      <alignment horizontal="center" vertical="center"/>
    </xf>
    <xf numFmtId="185" fontId="5" fillId="0" borderId="21" xfId="0" applyNumberFormat="1" applyFont="1" applyBorder="1" applyAlignment="1">
      <alignment horizontal="left" vertical="center" wrapText="1"/>
    </xf>
    <xf numFmtId="185" fontId="11" fillId="0" borderId="3" xfId="0" applyNumberFormat="1" applyFont="1" applyBorder="1" applyAlignment="1">
      <alignment horizontal="center" vertical="center"/>
    </xf>
    <xf numFmtId="185" fontId="75" fillId="0" borderId="3" xfId="0" applyNumberFormat="1" applyFont="1" applyBorder="1" applyAlignment="1">
      <alignment horizontal="left" vertical="center" wrapText="1"/>
    </xf>
    <xf numFmtId="185" fontId="70" fillId="0" borderId="0" xfId="0" applyNumberFormat="1" applyFont="1" applyAlignment="1">
      <alignment horizontal="center" vertical="center"/>
    </xf>
    <xf numFmtId="185" fontId="83" fillId="0" borderId="3" xfId="0" applyNumberFormat="1" applyFont="1" applyBorder="1" applyAlignment="1">
      <alignment horizontal="center" vertical="center"/>
    </xf>
    <xf numFmtId="185" fontId="4" fillId="29" borderId="3" xfId="245" applyNumberFormat="1" applyFont="1" applyFill="1" applyBorder="1" applyAlignment="1">
      <alignment horizontal="left" vertical="center" wrapText="1"/>
    </xf>
    <xf numFmtId="185" fontId="4" fillId="0" borderId="3" xfId="245" applyNumberFormat="1" applyFont="1" applyBorder="1" applyAlignment="1">
      <alignment horizontal="left" vertical="center" wrapText="1"/>
    </xf>
    <xf numFmtId="185" fontId="5" fillId="0" borderId="3" xfId="0" quotePrefix="1" applyNumberFormat="1" applyFont="1" applyBorder="1" applyAlignment="1">
      <alignment horizontal="center" vertical="center"/>
    </xf>
    <xf numFmtId="185" fontId="5" fillId="0" borderId="3" xfId="0" quotePrefix="1" applyNumberFormat="1" applyFont="1" applyBorder="1" applyAlignment="1">
      <alignment horizontal="center" vertical="center" wrapText="1"/>
    </xf>
    <xf numFmtId="185" fontId="4" fillId="30" borderId="22" xfId="0" applyNumberFormat="1" applyFont="1" applyFill="1" applyBorder="1" applyAlignment="1">
      <alignment horizontal="left" vertical="center" wrapText="1"/>
    </xf>
    <xf numFmtId="185" fontId="71" fillId="30" borderId="22" xfId="0" applyNumberFormat="1" applyFont="1" applyFill="1" applyBorder="1" applyAlignment="1">
      <alignment horizontal="center" vertical="center"/>
    </xf>
    <xf numFmtId="185" fontId="5" fillId="0" borderId="22" xfId="0" applyNumberFormat="1" applyFont="1" applyBorder="1" applyAlignment="1">
      <alignment horizontal="left" vertical="center" wrapText="1"/>
    </xf>
    <xf numFmtId="185" fontId="70" fillId="0" borderId="22" xfId="0" applyNumberFormat="1" applyFont="1" applyBorder="1" applyAlignment="1">
      <alignment horizontal="center" vertical="center"/>
    </xf>
    <xf numFmtId="185" fontId="84" fillId="0" borderId="22" xfId="0" applyNumberFormat="1" applyFont="1" applyBorder="1" applyAlignment="1">
      <alignment horizontal="center" vertical="center"/>
    </xf>
    <xf numFmtId="185" fontId="84" fillId="0" borderId="19" xfId="0" applyNumberFormat="1" applyFont="1" applyBorder="1" applyAlignment="1">
      <alignment horizontal="center" vertical="center"/>
    </xf>
    <xf numFmtId="185" fontId="71" fillId="29" borderId="19" xfId="0" applyNumberFormat="1" applyFont="1" applyFill="1" applyBorder="1" applyAlignment="1">
      <alignment horizontal="right" vertical="center"/>
    </xf>
    <xf numFmtId="185" fontId="94" fillId="29" borderId="3" xfId="0" applyNumberFormat="1" applyFont="1" applyFill="1" applyBorder="1" applyAlignment="1">
      <alignment horizontal="center" vertical="center" wrapText="1"/>
    </xf>
    <xf numFmtId="185" fontId="94" fillId="0" borderId="3" xfId="0" applyNumberFormat="1" applyFont="1" applyBorder="1" applyAlignment="1">
      <alignment horizontal="center" vertical="center" wrapText="1"/>
    </xf>
    <xf numFmtId="185" fontId="71" fillId="29" borderId="3" xfId="0" applyNumberFormat="1" applyFont="1" applyFill="1" applyBorder="1" applyAlignment="1">
      <alignment horizontal="center" vertical="center"/>
    </xf>
    <xf numFmtId="185" fontId="5" fillId="0" borderId="3" xfId="237" applyNumberFormat="1" applyFont="1" applyBorder="1" applyAlignment="1">
      <alignment horizontal="left" wrapText="1"/>
    </xf>
    <xf numFmtId="4" fontId="9" fillId="31" borderId="3" xfId="285" applyNumberFormat="1" applyFont="1" applyFill="1" applyBorder="1" applyAlignment="1">
      <alignment horizontal="center" vertical="center" wrapText="1"/>
    </xf>
    <xf numFmtId="4" fontId="9" fillId="31" borderId="3" xfId="285" applyNumberFormat="1" applyFont="1" applyFill="1" applyBorder="1" applyAlignment="1" applyProtection="1">
      <alignment horizontal="center" vertical="center" wrapText="1"/>
      <protection locked="0"/>
    </xf>
    <xf numFmtId="0" fontId="94" fillId="0" borderId="3" xfId="0" applyFont="1" applyBorder="1" applyAlignment="1">
      <alignment horizontal="center" vertical="center" wrapText="1"/>
    </xf>
    <xf numFmtId="0" fontId="102" fillId="0" borderId="13" xfId="0" applyFont="1" applyBorder="1" applyAlignment="1">
      <alignment horizontal="center" vertical="center" wrapText="1"/>
    </xf>
    <xf numFmtId="173" fontId="9" fillId="0" borderId="3" xfId="0" applyNumberFormat="1" applyFont="1" applyBorder="1" applyAlignment="1">
      <alignment horizontal="center" vertical="center"/>
    </xf>
    <xf numFmtId="173" fontId="9" fillId="31" borderId="3" xfId="0" applyNumberFormat="1" applyFont="1" applyFill="1" applyBorder="1" applyAlignment="1">
      <alignment horizontal="center" vertical="center" wrapText="1"/>
    </xf>
    <xf numFmtId="173" fontId="76" fillId="0" borderId="3" xfId="0" applyNumberFormat="1" applyFont="1" applyBorder="1" applyAlignment="1">
      <alignment horizontal="left" vertical="center" wrapText="1"/>
    </xf>
    <xf numFmtId="173" fontId="84" fillId="0" borderId="3" xfId="0" quotePrefix="1" applyNumberFormat="1" applyFont="1" applyBorder="1" applyAlignment="1">
      <alignment horizontal="center" vertical="center"/>
    </xf>
    <xf numFmtId="173" fontId="76" fillId="29" borderId="3" xfId="292" applyNumberFormat="1" applyFont="1" applyFill="1" applyBorder="1" applyAlignment="1">
      <alignment horizontal="center" vertical="center" wrapText="1"/>
    </xf>
    <xf numFmtId="173" fontId="9" fillId="29" borderId="14" xfId="0" applyNumberFormat="1" applyFont="1" applyFill="1" applyBorder="1" applyAlignment="1">
      <alignment horizontal="center" vertical="center" wrapText="1"/>
    </xf>
    <xf numFmtId="173" fontId="4" fillId="33" borderId="3" xfId="0" applyNumberFormat="1" applyFont="1" applyFill="1" applyBorder="1" applyAlignment="1">
      <alignment horizontal="left" vertical="center" wrapText="1"/>
    </xf>
    <xf numFmtId="173" fontId="4" fillId="29" borderId="3" xfId="0" applyNumberFormat="1" applyFont="1" applyFill="1" applyBorder="1" applyAlignment="1">
      <alignment horizontal="left" vertical="center" wrapText="1" shrinkToFit="1"/>
    </xf>
    <xf numFmtId="173" fontId="4" fillId="0" borderId="14" xfId="0" quotePrefix="1" applyNumberFormat="1" applyFont="1" applyBorder="1" applyAlignment="1">
      <alignment horizontal="left" vertical="center" wrapText="1"/>
    </xf>
    <xf numFmtId="173" fontId="11" fillId="0" borderId="14" xfId="0" quotePrefix="1" applyNumberFormat="1" applyFont="1" applyBorder="1" applyAlignment="1">
      <alignment horizontal="left" vertical="center" wrapText="1"/>
    </xf>
    <xf numFmtId="173" fontId="5" fillId="0" borderId="3" xfId="182" applyNumberFormat="1" applyFont="1" applyFill="1" applyBorder="1" applyAlignment="1">
      <alignment horizontal="left" vertical="center" wrapText="1"/>
      <protection locked="0"/>
    </xf>
    <xf numFmtId="173" fontId="5" fillId="0" borderId="3" xfId="0" applyNumberFormat="1" applyFont="1" applyBorder="1" applyAlignment="1" applyProtection="1">
      <alignment horizontal="left" vertical="center" wrapText="1"/>
      <protection locked="0"/>
    </xf>
    <xf numFmtId="173" fontId="71" fillId="29" borderId="3" xfId="0" quotePrefix="1" applyNumberFormat="1" applyFont="1" applyFill="1" applyBorder="1" applyAlignment="1">
      <alignment horizontal="center" vertical="center"/>
    </xf>
    <xf numFmtId="173" fontId="94" fillId="0" borderId="3" xfId="0" applyNumberFormat="1" applyFont="1" applyBorder="1" applyAlignment="1">
      <alignment horizontal="center" vertical="center" wrapText="1"/>
    </xf>
    <xf numFmtId="173" fontId="70" fillId="0" borderId="3" xfId="0" applyNumberFormat="1" applyFont="1" applyBorder="1" applyAlignment="1">
      <alignment horizontal="center"/>
    </xf>
    <xf numFmtId="173" fontId="98" fillId="0" borderId="3" xfId="0" applyNumberFormat="1" applyFont="1" applyBorder="1" applyAlignment="1">
      <alignment horizontal="center" vertical="center" wrapText="1"/>
    </xf>
    <xf numFmtId="173" fontId="9" fillId="0" borderId="14" xfId="0" applyNumberFormat="1" applyFont="1" applyBorder="1" applyAlignment="1">
      <alignment horizontal="left" vertical="center" wrapText="1"/>
    </xf>
    <xf numFmtId="173" fontId="70" fillId="0" borderId="3" xfId="0" quotePrefix="1" applyNumberFormat="1" applyFont="1" applyBorder="1" applyAlignment="1">
      <alignment horizontal="center"/>
    </xf>
    <xf numFmtId="173" fontId="4" fillId="0" borderId="3" xfId="182" applyNumberFormat="1" applyFont="1" applyFill="1" applyBorder="1" applyAlignment="1">
      <alignment horizontal="left" vertical="center" wrapText="1"/>
      <protection locked="0"/>
    </xf>
    <xf numFmtId="173" fontId="4" fillId="0" borderId="3" xfId="0" applyNumberFormat="1" applyFont="1" applyBorder="1" applyAlignment="1" applyProtection="1">
      <alignment horizontal="left" vertical="center" wrapText="1"/>
      <protection locked="0"/>
    </xf>
    <xf numFmtId="173" fontId="5" fillId="0" borderId="14" xfId="0" applyNumberFormat="1" applyFont="1" applyBorder="1" applyAlignment="1" applyProtection="1">
      <alignment horizontal="left" vertical="center" wrapText="1"/>
      <protection locked="0"/>
    </xf>
    <xf numFmtId="173" fontId="5" fillId="0" borderId="16" xfId="0" applyNumberFormat="1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3" fontId="100" fillId="33" borderId="3" xfId="0" applyNumberFormat="1" applyFont="1" applyFill="1" applyBorder="1" applyAlignment="1">
      <alignment horizontal="center" vertical="center" wrapText="1"/>
    </xf>
    <xf numFmtId="173" fontId="97" fillId="33" borderId="3" xfId="0" applyNumberFormat="1" applyFont="1" applyFill="1" applyBorder="1" applyAlignment="1">
      <alignment horizontal="center" vertical="center" wrapText="1"/>
    </xf>
    <xf numFmtId="0" fontId="103" fillId="0" borderId="0" xfId="0" applyFont="1"/>
    <xf numFmtId="0" fontId="4" fillId="0" borderId="3" xfId="0" applyFont="1" applyBorder="1" applyAlignment="1">
      <alignment horizontal="center" vertical="center" wrapText="1"/>
    </xf>
    <xf numFmtId="173" fontId="5" fillId="0" borderId="16" xfId="0" applyNumberFormat="1" applyFont="1" applyBorder="1" applyAlignment="1">
      <alignment horizontal="right" vertical="center" wrapText="1"/>
    </xf>
    <xf numFmtId="173" fontId="5" fillId="0" borderId="15" xfId="0" applyNumberFormat="1" applyFont="1" applyBorder="1" applyAlignment="1">
      <alignment horizontal="right" vertical="center" wrapText="1"/>
    </xf>
    <xf numFmtId="173" fontId="4" fillId="0" borderId="14" xfId="0" applyNumberFormat="1" applyFont="1" applyBorder="1" applyAlignment="1">
      <alignment horizontal="center" vertical="center" wrapText="1"/>
    </xf>
    <xf numFmtId="173" fontId="4" fillId="0" borderId="16" xfId="0" applyNumberFormat="1" applyFont="1" applyBorder="1" applyAlignment="1">
      <alignment horizontal="center" vertical="center" wrapText="1"/>
    </xf>
    <xf numFmtId="173" fontId="4" fillId="0" borderId="15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horizontal="left" vertical="justify"/>
    </xf>
    <xf numFmtId="170" fontId="5" fillId="0" borderId="0" xfId="0" applyNumberFormat="1" applyFont="1" applyAlignment="1">
      <alignment horizontal="center" wrapText="1"/>
    </xf>
    <xf numFmtId="185" fontId="4" fillId="0" borderId="14" xfId="0" applyNumberFormat="1" applyFont="1" applyBorder="1" applyAlignment="1" applyProtection="1">
      <alignment horizontal="center" vertical="center" wrapText="1"/>
      <protection locked="0"/>
    </xf>
    <xf numFmtId="185" fontId="4" fillId="0" borderId="16" xfId="0" applyNumberFormat="1" applyFont="1" applyBorder="1" applyAlignment="1" applyProtection="1">
      <alignment horizontal="center" vertical="center" wrapText="1"/>
      <protection locked="0"/>
    </xf>
    <xf numFmtId="185" fontId="4" fillId="0" borderId="3" xfId="237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4" fillId="31" borderId="0" xfId="0" applyFont="1" applyFill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74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74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31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87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justify"/>
    </xf>
    <xf numFmtId="0" fontId="6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73" fontId="4" fillId="0" borderId="14" xfId="0" applyNumberFormat="1" applyFont="1" applyBorder="1" applyAlignment="1">
      <alignment horizontal="left" vertical="center" wrapText="1"/>
    </xf>
    <xf numFmtId="173" fontId="4" fillId="0" borderId="16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173" fontId="4" fillId="0" borderId="3" xfId="0" applyNumberFormat="1" applyFont="1" applyBorder="1" applyAlignment="1">
      <alignment horizontal="left" vertical="center" wrapText="1"/>
    </xf>
    <xf numFmtId="0" fontId="4" fillId="0" borderId="0" xfId="245" applyFont="1" applyAlignment="1">
      <alignment horizontal="center" vertical="center"/>
    </xf>
    <xf numFmtId="0" fontId="70" fillId="0" borderId="3" xfId="245" applyFont="1" applyBorder="1" applyAlignment="1">
      <alignment horizontal="center" vertical="center" wrapText="1"/>
    </xf>
    <xf numFmtId="0" fontId="11" fillId="0" borderId="0" xfId="0" applyFont="1" applyAlignment="1">
      <alignment horizontal="left" vertical="justify"/>
    </xf>
    <xf numFmtId="0" fontId="4" fillId="0" borderId="3" xfId="245" applyFont="1" applyBorder="1" applyAlignment="1">
      <alignment horizontal="left" vertical="center" wrapText="1"/>
    </xf>
    <xf numFmtId="173" fontId="4" fillId="0" borderId="3" xfId="245" applyNumberFormat="1" applyFont="1" applyBorder="1" applyAlignment="1">
      <alignment horizontal="left" vertical="center" wrapText="1"/>
    </xf>
    <xf numFmtId="0" fontId="70" fillId="0" borderId="3" xfId="0" applyFont="1" applyBorder="1" applyAlignment="1">
      <alignment horizontal="center" vertical="center" wrapText="1" shrinkToFit="1"/>
    </xf>
    <xf numFmtId="185" fontId="6" fillId="0" borderId="3" xfId="245" applyNumberFormat="1" applyFont="1" applyBorder="1" applyAlignment="1">
      <alignment horizontal="left" vertical="center" wrapText="1"/>
    </xf>
    <xf numFmtId="0" fontId="6" fillId="0" borderId="3" xfId="245" applyFont="1" applyBorder="1" applyAlignment="1">
      <alignment horizontal="left" vertical="center" wrapText="1"/>
    </xf>
    <xf numFmtId="185" fontId="5" fillId="0" borderId="14" xfId="0" applyNumberFormat="1" applyFont="1" applyBorder="1" applyAlignment="1">
      <alignment horizontal="right" vertical="center" wrapText="1"/>
    </xf>
    <xf numFmtId="185" fontId="5" fillId="0" borderId="16" xfId="0" quotePrefix="1" applyNumberFormat="1" applyFont="1" applyBorder="1" applyAlignment="1">
      <alignment horizontal="right" vertical="center" wrapText="1"/>
    </xf>
    <xf numFmtId="185" fontId="5" fillId="0" borderId="15" xfId="0" quotePrefix="1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70" fillId="0" borderId="0" xfId="0" applyFont="1" applyAlignment="1">
      <alignment horizontal="center" vertical="justify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4" fillId="0" borderId="1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0" xfId="237" applyFont="1" applyAlignment="1">
      <alignment horizontal="center" vertical="center" wrapText="1"/>
    </xf>
    <xf numFmtId="0" fontId="5" fillId="0" borderId="13" xfId="237" applyFont="1" applyBorder="1" applyAlignment="1">
      <alignment horizontal="center" vertical="center" wrapText="1"/>
    </xf>
    <xf numFmtId="0" fontId="5" fillId="0" borderId="20" xfId="237" applyFont="1" applyBorder="1" applyAlignment="1">
      <alignment horizontal="center" vertical="center" wrapText="1"/>
    </xf>
    <xf numFmtId="0" fontId="70" fillId="0" borderId="13" xfId="237" applyFont="1" applyBorder="1" applyAlignment="1">
      <alignment horizontal="center" vertical="center" wrapText="1"/>
    </xf>
    <xf numFmtId="0" fontId="70" fillId="0" borderId="20" xfId="237" applyFont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31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9" fontId="5" fillId="29" borderId="3" xfId="292" applyNumberFormat="1" applyFont="1" applyFill="1" applyBorder="1" applyAlignment="1">
      <alignment horizontal="center" vertical="center" wrapText="1"/>
    </xf>
    <xf numFmtId="3" fontId="5" fillId="31" borderId="14" xfId="0" applyNumberFormat="1" applyFont="1" applyFill="1" applyBorder="1" applyAlignment="1">
      <alignment horizontal="right" vertical="center" wrapText="1"/>
    </xf>
    <xf numFmtId="3" fontId="5" fillId="31" borderId="15" xfId="0" applyNumberFormat="1" applyFont="1" applyFill="1" applyBorder="1" applyAlignment="1">
      <alignment horizontal="right" vertical="center" wrapText="1"/>
    </xf>
    <xf numFmtId="0" fontId="70" fillId="0" borderId="14" xfId="0" applyFont="1" applyBorder="1" applyAlignment="1">
      <alignment horizontal="center" vertical="center" wrapText="1"/>
    </xf>
    <xf numFmtId="0" fontId="70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" fontId="5" fillId="0" borderId="14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170" fontId="5" fillId="0" borderId="14" xfId="0" applyNumberFormat="1" applyFont="1" applyBorder="1" applyAlignment="1">
      <alignment horizontal="center" vertical="center" wrapText="1"/>
    </xf>
    <xf numFmtId="170" fontId="5" fillId="0" borderId="1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/>
    </xf>
    <xf numFmtId="0" fontId="70" fillId="0" borderId="16" xfId="0" applyFont="1" applyBorder="1" applyAlignment="1">
      <alignment horizontal="center" vertical="center"/>
    </xf>
    <xf numFmtId="0" fontId="70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 shrinkToFit="1"/>
    </xf>
    <xf numFmtId="0" fontId="70" fillId="0" borderId="3" xfId="0" applyFont="1" applyBorder="1" applyAlignment="1">
      <alignment horizontal="center" vertical="center"/>
    </xf>
    <xf numFmtId="170" fontId="5" fillId="0" borderId="3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70" fillId="0" borderId="3" xfId="0" applyFont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70" fillId="0" borderId="1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righ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20" xfId="0" applyNumberFormat="1" applyFont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178" fontId="9" fillId="0" borderId="14" xfId="0" applyNumberFormat="1" applyFont="1" applyBorder="1" applyAlignment="1">
      <alignment horizontal="center" vertical="center" wrapText="1"/>
    </xf>
    <xf numFmtId="178" fontId="9" fillId="0" borderId="15" xfId="0" applyNumberFormat="1" applyFont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0" fontId="9" fillId="0" borderId="14" xfId="0" applyNumberFormat="1" applyFont="1" applyBorder="1" applyAlignment="1">
      <alignment horizontal="center" vertical="center" wrapText="1"/>
    </xf>
    <xf numFmtId="170" fontId="9" fillId="0" borderId="15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178" fontId="9" fillId="0" borderId="16" xfId="0" applyNumberFormat="1" applyFont="1" applyBorder="1" applyAlignment="1">
      <alignment horizontal="center" vertical="center" wrapText="1"/>
    </xf>
    <xf numFmtId="178" fontId="9" fillId="29" borderId="16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left" vertical="center" wrapText="1" shrinkToFit="1"/>
    </xf>
    <xf numFmtId="0" fontId="9" fillId="0" borderId="15" xfId="0" applyFont="1" applyBorder="1" applyAlignment="1">
      <alignment horizontal="left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27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9" fillId="0" borderId="26" xfId="0" applyFont="1" applyBorder="1" applyAlignment="1">
      <alignment horizontal="center" vertical="center" wrapText="1" shrinkToFit="1"/>
    </xf>
    <xf numFmtId="0" fontId="9" fillId="0" borderId="24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0" fontId="4" fillId="0" borderId="18" xfId="0" applyFont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49" fontId="74" fillId="0" borderId="3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11" fillId="0" borderId="3" xfId="245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70" fillId="0" borderId="13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20" xfId="0" applyFont="1" applyBorder="1" applyAlignment="1">
      <alignment horizontal="center" vertical="center" wrapText="1"/>
    </xf>
    <xf numFmtId="0" fontId="5" fillId="0" borderId="3" xfId="245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3" fontId="9" fillId="0" borderId="14" xfId="0" applyNumberFormat="1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left"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6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0" xfId="0" applyFont="1" applyBorder="1" applyAlignment="1">
      <alignment horizontal="center" vertical="center" wrapText="1" shrinkToFit="1"/>
    </xf>
    <xf numFmtId="0" fontId="93" fillId="0" borderId="3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3" fontId="9" fillId="0" borderId="14" xfId="0" applyNumberFormat="1" applyFont="1" applyBorder="1" applyAlignment="1">
      <alignment horizontal="center" vertical="center" wrapText="1" shrinkToFit="1"/>
    </xf>
    <xf numFmtId="3" fontId="9" fillId="0" borderId="15" xfId="0" applyNumberFormat="1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left" vertical="center" wrapText="1" shrinkToFit="1"/>
    </xf>
    <xf numFmtId="49" fontId="9" fillId="0" borderId="3" xfId="0" applyNumberFormat="1" applyFont="1" applyBorder="1" applyAlignment="1">
      <alignment horizontal="left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 shrinkToFit="1"/>
    </xf>
    <xf numFmtId="0" fontId="70" fillId="0" borderId="15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0" fillId="0" borderId="13" xfId="0" applyFont="1" applyBorder="1" applyAlignment="1">
      <alignment horizontal="center" vertical="center" wrapText="1" shrinkToFit="1"/>
    </xf>
    <xf numFmtId="0" fontId="70" fillId="0" borderId="20" xfId="0" applyFont="1" applyBorder="1" applyAlignment="1">
      <alignment horizontal="center" vertical="center" wrapText="1" shrinkToFit="1"/>
    </xf>
    <xf numFmtId="0" fontId="83" fillId="0" borderId="14" xfId="0" applyFont="1" applyBorder="1" applyAlignment="1">
      <alignment horizontal="center" vertical="center" wrapText="1"/>
    </xf>
    <xf numFmtId="0" fontId="83" fillId="0" borderId="16" xfId="0" applyFont="1" applyBorder="1" applyAlignment="1">
      <alignment horizontal="center" vertical="center" wrapText="1"/>
    </xf>
    <xf numFmtId="0" fontId="83" fillId="0" borderId="15" xfId="0" applyFont="1" applyBorder="1" applyAlignment="1">
      <alignment horizontal="center" vertical="center" wrapText="1"/>
    </xf>
    <xf numFmtId="0" fontId="83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83" fillId="0" borderId="14" xfId="0" applyFont="1" applyBorder="1" applyAlignment="1">
      <alignment horizontal="center" vertical="center" wrapText="1" shrinkToFit="1"/>
    </xf>
    <xf numFmtId="0" fontId="83" fillId="0" borderId="15" xfId="0" applyFont="1" applyBorder="1" applyAlignment="1">
      <alignment horizontal="center" vertical="center" wrapText="1" shrinkToFit="1"/>
    </xf>
    <xf numFmtId="0" fontId="9" fillId="0" borderId="17" xfId="0" applyFont="1" applyBorder="1" applyAlignment="1">
      <alignment horizontal="right" vertical="center"/>
    </xf>
    <xf numFmtId="0" fontId="11" fillId="0" borderId="17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3" fontId="9" fillId="0" borderId="3" xfId="0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74" fillId="0" borderId="18" xfId="0" applyFont="1" applyBorder="1" applyAlignment="1">
      <alignment horizontal="left"/>
    </xf>
    <xf numFmtId="0" fontId="77" fillId="0" borderId="0" xfId="285" applyFont="1" applyAlignment="1">
      <alignment horizontal="left" vertical="center" wrapText="1"/>
    </xf>
    <xf numFmtId="0" fontId="78" fillId="0" borderId="0" xfId="0" applyFont="1" applyAlignment="1">
      <alignment horizontal="center" vertical="center" wrapText="1"/>
    </xf>
    <xf numFmtId="0" fontId="79" fillId="0" borderId="13" xfId="0" applyFont="1" applyBorder="1" applyAlignment="1">
      <alignment horizontal="center" vertical="center" wrapText="1"/>
    </xf>
    <xf numFmtId="0" fontId="79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9" fillId="0" borderId="26" xfId="0" applyFont="1" applyBorder="1" applyAlignment="1">
      <alignment horizontal="center" wrapText="1"/>
    </xf>
    <xf numFmtId="0" fontId="79" fillId="0" borderId="17" xfId="0" applyFont="1" applyBorder="1" applyAlignment="1">
      <alignment horizontal="center" wrapText="1"/>
    </xf>
    <xf numFmtId="0" fontId="79" fillId="0" borderId="0" xfId="0" applyFont="1" applyAlignment="1">
      <alignment horizont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" xfId="285" applyFont="1" applyBorder="1" applyAlignment="1">
      <alignment horizontal="center" vertical="center" wrapText="1"/>
    </xf>
    <xf numFmtId="0" fontId="11" fillId="0" borderId="3" xfId="285" applyFont="1" applyBorder="1" applyAlignment="1" applyProtection="1">
      <alignment horizontal="center" vertical="center" wrapText="1"/>
      <protection locked="0"/>
    </xf>
    <xf numFmtId="0" fontId="11" fillId="0" borderId="13" xfId="285" applyFont="1" applyBorder="1" applyAlignment="1">
      <alignment horizontal="center" vertical="center" wrapText="1"/>
    </xf>
    <xf numFmtId="0" fontId="11" fillId="0" borderId="29" xfId="285" applyFont="1" applyBorder="1" applyAlignment="1">
      <alignment horizontal="center" vertical="center" wrapText="1"/>
    </xf>
    <xf numFmtId="0" fontId="11" fillId="0" borderId="17" xfId="285" applyFont="1" applyBorder="1" applyAlignment="1">
      <alignment horizontal="left"/>
    </xf>
    <xf numFmtId="0" fontId="9" fillId="0" borderId="0" xfId="285" applyFont="1" applyAlignment="1" applyProtection="1">
      <alignment horizontal="center"/>
      <protection locked="0"/>
    </xf>
    <xf numFmtId="0" fontId="11" fillId="0" borderId="0" xfId="285" applyFont="1" applyAlignment="1">
      <alignment horizontal="left" vertical="center" wrapText="1"/>
    </xf>
    <xf numFmtId="0" fontId="91" fillId="0" borderId="0" xfId="285" applyFont="1" applyAlignment="1">
      <alignment horizontal="center" vertical="center" wrapText="1"/>
    </xf>
    <xf numFmtId="0" fontId="9" fillId="31" borderId="0" xfId="285" applyFont="1" applyFill="1" applyAlignment="1">
      <alignment horizontal="center" vertical="center" wrapText="1"/>
    </xf>
    <xf numFmtId="0" fontId="11" fillId="31" borderId="0" xfId="285" applyFont="1" applyFill="1" applyAlignment="1">
      <alignment horizontal="left" wrapText="1"/>
    </xf>
    <xf numFmtId="0" fontId="9" fillId="0" borderId="0" xfId="285" applyFont="1" applyAlignment="1">
      <alignment horizontal="left" vertical="center" wrapText="1"/>
    </xf>
    <xf numFmtId="0" fontId="9" fillId="0" borderId="0" xfId="285" applyFont="1" applyAlignment="1">
      <alignment horizontal="center" vertical="center" wrapText="1"/>
    </xf>
    <xf numFmtId="0" fontId="69" fillId="0" borderId="0" xfId="285" applyFont="1" applyAlignment="1">
      <alignment horizontal="center" vertical="center" wrapText="1"/>
    </xf>
    <xf numFmtId="0" fontId="9" fillId="0" borderId="0" xfId="285" applyFont="1" applyAlignment="1">
      <alignment horizontal="center" vertical="top" wrapText="1"/>
    </xf>
    <xf numFmtId="0" fontId="92" fillId="0" borderId="0" xfId="0" applyFont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13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13\DOCUME~1\790B~1\LOCALS~1\Temp\7zO44B.tmp\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N57"/>
  <sheetViews>
    <sheetView view="pageBreakPreview" topLeftCell="A10" zoomScale="75" zoomScaleNormal="106" zoomScaleSheetLayoutView="75" workbookViewId="0">
      <selection activeCell="F19" sqref="F19"/>
    </sheetView>
  </sheetViews>
  <sheetFormatPr defaultRowHeight="12.75"/>
  <cols>
    <col min="1" max="1" width="54.5703125" customWidth="1"/>
    <col min="2" max="2" width="8.28515625" customWidth="1"/>
    <col min="3" max="3" width="14.28515625" customWidth="1"/>
    <col min="4" max="4" width="13.7109375" customWidth="1"/>
    <col min="5" max="5" width="15.42578125" customWidth="1"/>
    <col min="6" max="6" width="13.28515625" customWidth="1"/>
    <col min="7" max="7" width="13.7109375" customWidth="1"/>
    <col min="8" max="8" width="15" customWidth="1"/>
    <col min="10" max="10" width="16" customWidth="1"/>
    <col min="11" max="11" width="9.28515625" customWidth="1"/>
  </cols>
  <sheetData>
    <row r="1" spans="1:10" ht="9.75" customHeight="1">
      <c r="A1" s="389"/>
      <c r="B1" s="389"/>
      <c r="C1" s="1"/>
      <c r="D1" s="1"/>
      <c r="E1" s="1"/>
      <c r="F1" s="1"/>
      <c r="G1" s="1"/>
      <c r="H1" s="1"/>
    </row>
    <row r="2" spans="1:10" ht="30" customHeight="1">
      <c r="A2" s="384" t="s">
        <v>171</v>
      </c>
      <c r="B2" s="384"/>
      <c r="C2" s="384"/>
      <c r="D2" s="384"/>
      <c r="E2" s="384"/>
      <c r="F2" s="384"/>
      <c r="G2" s="384"/>
      <c r="H2" s="384"/>
    </row>
    <row r="3" spans="1:10" ht="24.75" customHeight="1">
      <c r="A3" s="384" t="s">
        <v>172</v>
      </c>
      <c r="B3" s="384"/>
      <c r="C3" s="384"/>
      <c r="D3" s="384"/>
      <c r="E3" s="384"/>
      <c r="F3" s="384"/>
      <c r="G3" s="384"/>
      <c r="H3" s="384"/>
    </row>
    <row r="4" spans="1:10" ht="18.75">
      <c r="A4" s="390" t="s">
        <v>524</v>
      </c>
      <c r="B4" s="390"/>
      <c r="C4" s="390"/>
      <c r="D4" s="390"/>
      <c r="E4" s="390"/>
      <c r="F4" s="390"/>
      <c r="G4" s="390"/>
      <c r="H4" s="390"/>
    </row>
    <row r="5" spans="1:10" ht="15">
      <c r="A5" s="391" t="s">
        <v>291</v>
      </c>
      <c r="B5" s="391"/>
      <c r="C5" s="391"/>
      <c r="D5" s="391"/>
      <c r="E5" s="391"/>
      <c r="F5" s="391"/>
      <c r="G5" s="391"/>
      <c r="H5" s="391"/>
    </row>
    <row r="6" spans="1:10" ht="10.5" customHeight="1">
      <c r="A6" s="9"/>
      <c r="B6" s="9"/>
      <c r="C6" s="9"/>
      <c r="D6" s="9"/>
      <c r="E6" s="9"/>
      <c r="F6" s="9"/>
      <c r="G6" s="9"/>
      <c r="H6" s="9"/>
    </row>
    <row r="7" spans="1:10" ht="18.75">
      <c r="A7" s="384" t="s">
        <v>149</v>
      </c>
      <c r="B7" s="384"/>
      <c r="C7" s="384"/>
      <c r="D7" s="384"/>
      <c r="E7" s="384"/>
      <c r="F7" s="384"/>
      <c r="G7" s="384"/>
      <c r="H7" s="384"/>
    </row>
    <row r="8" spans="1:10" ht="10.5" customHeight="1">
      <c r="A8" s="1"/>
      <c r="B8" s="18"/>
      <c r="C8" s="18"/>
      <c r="D8" s="18"/>
      <c r="E8" s="18"/>
      <c r="F8" s="18"/>
      <c r="G8" s="18"/>
      <c r="H8" s="18"/>
    </row>
    <row r="9" spans="1:10" ht="57.75" customHeight="1">
      <c r="A9" s="385" t="s">
        <v>203</v>
      </c>
      <c r="B9" s="386" t="s">
        <v>15</v>
      </c>
      <c r="C9" s="388" t="s">
        <v>485</v>
      </c>
      <c r="D9" s="388"/>
      <c r="E9" s="387" t="s">
        <v>536</v>
      </c>
      <c r="F9" s="387"/>
      <c r="G9" s="387"/>
      <c r="H9" s="387"/>
    </row>
    <row r="10" spans="1:10" ht="75" customHeight="1">
      <c r="A10" s="385"/>
      <c r="B10" s="386"/>
      <c r="C10" s="293" t="s">
        <v>527</v>
      </c>
      <c r="D10" s="5" t="s">
        <v>528</v>
      </c>
      <c r="E10" s="38" t="s">
        <v>535</v>
      </c>
      <c r="F10" s="5" t="s">
        <v>534</v>
      </c>
      <c r="G10" s="38" t="s">
        <v>198</v>
      </c>
      <c r="H10" s="38" t="s">
        <v>199</v>
      </c>
    </row>
    <row r="11" spans="1:10" ht="14.25" customHeight="1">
      <c r="A11" s="71">
        <v>1</v>
      </c>
      <c r="B11" s="69">
        <v>2</v>
      </c>
      <c r="C11" s="71">
        <v>3</v>
      </c>
      <c r="D11" s="71">
        <v>4</v>
      </c>
      <c r="E11" s="71">
        <v>5</v>
      </c>
      <c r="F11" s="69">
        <v>6</v>
      </c>
      <c r="G11" s="71">
        <v>7</v>
      </c>
      <c r="H11" s="69">
        <v>8</v>
      </c>
    </row>
    <row r="12" spans="1:10" ht="34.5" customHeight="1">
      <c r="A12" s="369" t="s">
        <v>83</v>
      </c>
      <c r="B12" s="369"/>
      <c r="C12" s="369"/>
      <c r="D12" s="369"/>
      <c r="E12" s="369"/>
      <c r="F12" s="369"/>
      <c r="G12" s="369"/>
      <c r="H12" s="369"/>
    </row>
    <row r="13" spans="1:10" ht="46.5" customHeight="1">
      <c r="A13" s="353" t="s">
        <v>150</v>
      </c>
      <c r="B13" s="245">
        <f>'1. Фін результат'!B7</f>
        <v>1000</v>
      </c>
      <c r="C13" s="66">
        <f>'1. Фін результат'!C7</f>
        <v>0</v>
      </c>
      <c r="D13" s="66">
        <f>'1. Фін результат'!D7</f>
        <v>0</v>
      </c>
      <c r="E13" s="66">
        <f>'1. Фін результат'!E7</f>
        <v>0</v>
      </c>
      <c r="F13" s="66">
        <f>'1. Фін результат'!F7</f>
        <v>0</v>
      </c>
      <c r="G13" s="66">
        <f>F13-E13</f>
        <v>0</v>
      </c>
      <c r="H13" s="66" t="e">
        <f>-F13/E13*100</f>
        <v>#DIV/0!</v>
      </c>
      <c r="J13" s="126"/>
    </row>
    <row r="14" spans="1:10" ht="40.700000000000003" customHeight="1">
      <c r="A14" s="353" t="s">
        <v>130</v>
      </c>
      <c r="B14" s="245">
        <f>'1. Фін результат'!B8</f>
        <v>1010</v>
      </c>
      <c r="C14" s="66">
        <f>'1. Фін результат'!C8</f>
        <v>-265.27999999999997</v>
      </c>
      <c r="D14" s="66">
        <f>'1. Фін результат'!D8</f>
        <v>-253</v>
      </c>
      <c r="E14" s="66">
        <f>'1. Фін результат'!E8</f>
        <v>-133</v>
      </c>
      <c r="F14" s="66">
        <f>'1. Фін результат'!F8</f>
        <v>-124</v>
      </c>
      <c r="G14" s="66">
        <f t="shared" ref="G14:G25" si="0">F14-E14</f>
        <v>9</v>
      </c>
      <c r="H14" s="66">
        <f t="shared" ref="H14:H25" si="1">-F14/E14*100</f>
        <v>-93.233082706766908</v>
      </c>
      <c r="J14" s="126"/>
    </row>
    <row r="15" spans="1:10" ht="32.25" customHeight="1">
      <c r="A15" s="361" t="s">
        <v>188</v>
      </c>
      <c r="B15" s="245">
        <f>'1. Фін результат'!B17</f>
        <v>1020</v>
      </c>
      <c r="C15" s="149">
        <f>'1. Фін результат'!C17</f>
        <v>-265.27999999999997</v>
      </c>
      <c r="D15" s="149">
        <f>'1. Фін результат'!D17</f>
        <v>-253</v>
      </c>
      <c r="E15" s="149">
        <f>'1. Фін результат'!E17</f>
        <v>-133</v>
      </c>
      <c r="F15" s="149">
        <f>'1. Фін результат'!F17</f>
        <v>-124</v>
      </c>
      <c r="G15" s="149">
        <f t="shared" si="0"/>
        <v>9</v>
      </c>
      <c r="H15" s="66">
        <f t="shared" si="1"/>
        <v>-93.233082706766908</v>
      </c>
      <c r="J15" s="270"/>
    </row>
    <row r="16" spans="1:10" ht="27.75" customHeight="1">
      <c r="A16" s="353" t="s">
        <v>108</v>
      </c>
      <c r="B16" s="245">
        <f>'1. Фін результат'!B21</f>
        <v>1040</v>
      </c>
      <c r="C16" s="66">
        <f>'1. Фін результат'!C21</f>
        <v>-95</v>
      </c>
      <c r="D16" s="66">
        <f>'1. Фін результат'!D21</f>
        <v>-111</v>
      </c>
      <c r="E16" s="66">
        <f>'1. Фін результат'!E21</f>
        <v>-55</v>
      </c>
      <c r="F16" s="66">
        <f>'1. Фін результат'!F21</f>
        <v>-53</v>
      </c>
      <c r="G16" s="66">
        <f t="shared" si="0"/>
        <v>2</v>
      </c>
      <c r="H16" s="66">
        <f t="shared" si="1"/>
        <v>-96.36363636363636</v>
      </c>
      <c r="J16" s="126"/>
    </row>
    <row r="17" spans="1:10" ht="25.5" customHeight="1">
      <c r="A17" s="353" t="s">
        <v>105</v>
      </c>
      <c r="B17" s="245">
        <f>'1. Фін результат'!B44</f>
        <v>1070</v>
      </c>
      <c r="C17" s="66">
        <f>'1. Фін результат'!C44</f>
        <v>0</v>
      </c>
      <c r="D17" s="66">
        <f>'1. Фін результат'!D44</f>
        <v>0</v>
      </c>
      <c r="E17" s="66">
        <f>'1. Фін результат'!E44</f>
        <v>0</v>
      </c>
      <c r="F17" s="66">
        <f>'1. Фін результат'!F44</f>
        <v>0</v>
      </c>
      <c r="G17" s="66">
        <f t="shared" si="0"/>
        <v>0</v>
      </c>
      <c r="H17" s="66" t="e">
        <f t="shared" si="1"/>
        <v>#DIV/0!</v>
      </c>
      <c r="J17" s="126"/>
    </row>
    <row r="18" spans="1:10" ht="26.45" customHeight="1">
      <c r="A18" s="353" t="s">
        <v>109</v>
      </c>
      <c r="B18" s="245">
        <f>'1. Фін результат'!B75</f>
        <v>1300</v>
      </c>
      <c r="C18" s="66">
        <f>'1. Фін результат'!C75</f>
        <v>-35</v>
      </c>
      <c r="D18" s="66">
        <f>'1. Фін результат'!D75</f>
        <v>-20</v>
      </c>
      <c r="E18" s="66">
        <f>'1. Фін результат'!E75</f>
        <v>-50</v>
      </c>
      <c r="F18" s="66">
        <f>'1. Фін результат'!F75</f>
        <v>-8</v>
      </c>
      <c r="G18" s="66">
        <f t="shared" si="0"/>
        <v>42</v>
      </c>
      <c r="H18" s="66">
        <f t="shared" si="1"/>
        <v>-16</v>
      </c>
      <c r="J18" s="126"/>
    </row>
    <row r="19" spans="1:10" ht="47.25" customHeight="1">
      <c r="A19" s="241" t="s">
        <v>1</v>
      </c>
      <c r="B19" s="245">
        <f>'1. Фін результат'!B58</f>
        <v>1100</v>
      </c>
      <c r="C19" s="149">
        <f>'1. Фін результат'!C58</f>
        <v>-395.28</v>
      </c>
      <c r="D19" s="149">
        <f>'1. Фін результат'!D58</f>
        <v>-384</v>
      </c>
      <c r="E19" s="149">
        <f>'1. Фін результат'!E58</f>
        <v>-238</v>
      </c>
      <c r="F19" s="149">
        <f>'1. Фін результат'!F58</f>
        <v>-185</v>
      </c>
      <c r="G19" s="149">
        <f t="shared" si="0"/>
        <v>53</v>
      </c>
      <c r="H19" s="66">
        <f t="shared" si="1"/>
        <v>-77.731092436974791</v>
      </c>
      <c r="J19" s="270"/>
    </row>
    <row r="20" spans="1:10" ht="43.5" customHeight="1">
      <c r="A20" s="354" t="s">
        <v>110</v>
      </c>
      <c r="B20" s="245">
        <f>'1. Фін результат'!B76</f>
        <v>1310</v>
      </c>
      <c r="C20" s="66" t="str">
        <f>'1. Фін результат'!C76</f>
        <v>-</v>
      </c>
      <c r="D20" s="66" t="str">
        <f>'1. Фін результат'!D76</f>
        <v>-</v>
      </c>
      <c r="E20" s="66">
        <f>'1. Фін результат'!E76</f>
        <v>0</v>
      </c>
      <c r="F20" s="66">
        <f>'1. Фін результат'!F76</f>
        <v>0</v>
      </c>
      <c r="G20" s="66">
        <f t="shared" si="0"/>
        <v>0</v>
      </c>
      <c r="H20" s="66" t="e">
        <f t="shared" si="1"/>
        <v>#DIV/0!</v>
      </c>
      <c r="J20" s="126"/>
    </row>
    <row r="21" spans="1:10" ht="30.75" customHeight="1">
      <c r="A21" s="353" t="s">
        <v>167</v>
      </c>
      <c r="B21" s="245">
        <f>'1. Фін результат'!B77</f>
        <v>1320</v>
      </c>
      <c r="C21" s="66">
        <f>'1. Фін результат'!C77</f>
        <v>0</v>
      </c>
      <c r="D21" s="66">
        <f>'1. Фін результат'!D77</f>
        <v>0</v>
      </c>
      <c r="E21" s="66">
        <f>'1. Фін результат'!E77</f>
        <v>-2</v>
      </c>
      <c r="F21" s="66">
        <f>'1. Фін результат'!F77</f>
        <v>0</v>
      </c>
      <c r="G21" s="66">
        <f t="shared" si="0"/>
        <v>2</v>
      </c>
      <c r="H21" s="66">
        <f t="shared" si="1"/>
        <v>0</v>
      </c>
      <c r="J21" s="126"/>
    </row>
    <row r="22" spans="1:10" ht="29.25" customHeight="1">
      <c r="A22" s="362" t="s">
        <v>82</v>
      </c>
      <c r="B22" s="245">
        <f>'1. Фін результат'!B67</f>
        <v>1170</v>
      </c>
      <c r="C22" s="149">
        <f>'1. Фін результат'!C67</f>
        <v>-395.28</v>
      </c>
      <c r="D22" s="149">
        <f>'1. Фін результат'!D67</f>
        <v>-384</v>
      </c>
      <c r="E22" s="149">
        <f>'1. Фін результат'!E67</f>
        <v>-240</v>
      </c>
      <c r="F22" s="149">
        <f>'1. Фін результат'!F67</f>
        <v>-185</v>
      </c>
      <c r="G22" s="149">
        <f t="shared" si="0"/>
        <v>55</v>
      </c>
      <c r="H22" s="66">
        <f t="shared" si="1"/>
        <v>-77.083333333333343</v>
      </c>
      <c r="J22" s="270"/>
    </row>
    <row r="23" spans="1:10" ht="31.7" customHeight="1">
      <c r="A23" s="240" t="s">
        <v>106</v>
      </c>
      <c r="B23" s="245">
        <f>'1. Фін результат'!B68</f>
        <v>1180</v>
      </c>
      <c r="C23" s="66">
        <f>'1. Фін результат'!C68</f>
        <v>0</v>
      </c>
      <c r="D23" s="66">
        <f>'1. Фін результат'!D68</f>
        <v>0</v>
      </c>
      <c r="E23" s="66" t="str">
        <f>'1. Фін результат'!E68</f>
        <v>(    )</v>
      </c>
      <c r="F23" s="66">
        <f>'1. Фін результат'!F68</f>
        <v>0</v>
      </c>
      <c r="G23" s="66" t="e">
        <f t="shared" si="0"/>
        <v>#VALUE!</v>
      </c>
      <c r="H23" s="66" t="e">
        <f t="shared" si="1"/>
        <v>#VALUE!</v>
      </c>
      <c r="J23" s="126"/>
    </row>
    <row r="24" spans="1:10" ht="30.75" customHeight="1">
      <c r="A24" s="241" t="s">
        <v>164</v>
      </c>
      <c r="B24" s="245">
        <f>'1. Фін результат'!B70</f>
        <v>1200</v>
      </c>
      <c r="C24" s="149">
        <f>'1. Фін результат'!C70</f>
        <v>-395.28</v>
      </c>
      <c r="D24" s="149">
        <f>'1. Фін результат'!D70</f>
        <v>-384</v>
      </c>
      <c r="E24" s="149">
        <f>'1. Фін результат'!E70</f>
        <v>-240</v>
      </c>
      <c r="F24" s="149">
        <f>'1. Фін результат'!F70</f>
        <v>-185</v>
      </c>
      <c r="G24" s="149">
        <f t="shared" si="0"/>
        <v>55</v>
      </c>
      <c r="H24" s="66">
        <f t="shared" si="1"/>
        <v>-77.083333333333343</v>
      </c>
      <c r="J24" s="270"/>
    </row>
    <row r="25" spans="1:10" ht="30.75" customHeight="1">
      <c r="A25" s="354" t="s">
        <v>165</v>
      </c>
      <c r="B25" s="245">
        <v>5010</v>
      </c>
      <c r="C25" s="66" t="e">
        <f>' V. Коефіцієнти'!D8</f>
        <v>#DIV/0!</v>
      </c>
      <c r="D25" s="66" t="e">
        <f>' V. Коефіцієнти'!E8</f>
        <v>#DIV/0!</v>
      </c>
      <c r="E25" s="66" t="e">
        <f>' V. Коефіцієнти'!G8</f>
        <v>#DIV/0!</v>
      </c>
      <c r="F25" s="66" t="e">
        <f>' V. Коефіцієнти'!H8</f>
        <v>#DIV/0!</v>
      </c>
      <c r="G25" s="66" t="e">
        <f t="shared" si="0"/>
        <v>#DIV/0!</v>
      </c>
      <c r="H25" s="66" t="e">
        <f t="shared" si="1"/>
        <v>#DIV/0!</v>
      </c>
      <c r="J25" s="126"/>
    </row>
    <row r="26" spans="1:10" ht="0.75" hidden="1" customHeight="1">
      <c r="A26" s="363"/>
      <c r="B26" s="364"/>
      <c r="C26" s="364"/>
      <c r="D26" s="364"/>
      <c r="E26" s="364"/>
      <c r="F26" s="370" t="s">
        <v>173</v>
      </c>
      <c r="G26" s="370"/>
      <c r="H26" s="371"/>
    </row>
    <row r="27" spans="1:10" ht="30" customHeight="1">
      <c r="A27" s="372" t="s">
        <v>119</v>
      </c>
      <c r="B27" s="373"/>
      <c r="C27" s="373"/>
      <c r="D27" s="373"/>
      <c r="E27" s="373"/>
      <c r="F27" s="373"/>
      <c r="G27" s="373"/>
      <c r="H27" s="374"/>
    </row>
    <row r="28" spans="1:10" ht="39.75" customHeight="1">
      <c r="A28" s="354" t="s">
        <v>189</v>
      </c>
      <c r="B28" s="245">
        <f>'ІІ. Розр. з бюджетом'!B16</f>
        <v>2100</v>
      </c>
      <c r="C28" s="66">
        <f>'ІІ. Розр. з бюджетом'!C16</f>
        <v>0</v>
      </c>
      <c r="D28" s="66">
        <f>'ІІ. Розр. з бюджетом'!D16</f>
        <v>0</v>
      </c>
      <c r="E28" s="66">
        <f>'ІІ. Розр. з бюджетом'!E16</f>
        <v>0</v>
      </c>
      <c r="F28" s="66">
        <f>'ІІ. Розр. з бюджетом'!F16</f>
        <v>0</v>
      </c>
      <c r="G28" s="66">
        <f t="shared" ref="G28:G33" si="2">F28-E28</f>
        <v>0</v>
      </c>
      <c r="H28" s="66" t="e">
        <f t="shared" ref="H28:H33" si="3">F28/E28*100</f>
        <v>#DIV/0!</v>
      </c>
      <c r="J28" s="126"/>
    </row>
    <row r="29" spans="1:10" ht="31.7" customHeight="1">
      <c r="A29" s="262" t="s">
        <v>118</v>
      </c>
      <c r="B29" s="245">
        <f>'ІІ. Розр. з бюджетом'!B17</f>
        <v>2110</v>
      </c>
      <c r="C29" s="66">
        <f>'ІІ. Розр. з бюджетом'!C17</f>
        <v>0</v>
      </c>
      <c r="D29" s="66">
        <f>'ІІ. Розр. з бюджетом'!D17</f>
        <v>0</v>
      </c>
      <c r="E29" s="66">
        <f>'ІІ. Розр. з бюджетом'!E17</f>
        <v>0</v>
      </c>
      <c r="F29" s="66">
        <f>'ІІ. Розр. з бюджетом'!F17</f>
        <v>0</v>
      </c>
      <c r="G29" s="66">
        <f t="shared" si="2"/>
        <v>0</v>
      </c>
      <c r="H29" s="66" t="e">
        <f t="shared" si="3"/>
        <v>#DIV/0!</v>
      </c>
      <c r="J29" s="126"/>
    </row>
    <row r="30" spans="1:10" ht="46.5" customHeight="1">
      <c r="A30" s="262" t="s">
        <v>270</v>
      </c>
      <c r="B30" s="245" t="s">
        <v>228</v>
      </c>
      <c r="C30" s="66">
        <f>SUM('ІІ. Розр. з бюджетом'!C18,'ІІ. Розр. з бюджетом'!C19)</f>
        <v>6.6</v>
      </c>
      <c r="D30" s="66">
        <f>SUM('ІІ. Розр. з бюджетом'!D18,'ІІ. Розр. з бюджетом'!D19)</f>
        <v>7.5</v>
      </c>
      <c r="E30" s="66">
        <f>SUM('ІІ. Розр. з бюджетом'!E18,'ІІ. Розр. з бюджетом'!E19)</f>
        <v>4</v>
      </c>
      <c r="F30" s="66">
        <f>SUM('ІІ. Розр. з бюджетом'!F18,'ІІ. Розр. з бюджетом'!F19)</f>
        <v>3.2</v>
      </c>
      <c r="G30" s="66">
        <f t="shared" si="2"/>
        <v>-0.79999999999999982</v>
      </c>
      <c r="H30" s="66">
        <f t="shared" si="3"/>
        <v>80</v>
      </c>
      <c r="J30" s="126"/>
    </row>
    <row r="31" spans="1:10" ht="53.45" customHeight="1">
      <c r="A31" s="354" t="s">
        <v>256</v>
      </c>
      <c r="B31" s="245">
        <f>'ІІ. Розр. з бюджетом'!B20</f>
        <v>2140</v>
      </c>
      <c r="C31" s="66">
        <f>'ІІ. Розр. з бюджетом'!C20</f>
        <v>36.82</v>
      </c>
      <c r="D31" s="66">
        <f>'ІІ. Розр. з бюджетом'!D20</f>
        <v>40.699999999999996</v>
      </c>
      <c r="E31" s="66">
        <f>'ІІ. Розр. з бюджетом'!E20</f>
        <v>22</v>
      </c>
      <c r="F31" s="66">
        <f>'ІІ. Розр. з бюджетом'!F20</f>
        <v>20.9</v>
      </c>
      <c r="G31" s="66">
        <f t="shared" si="2"/>
        <v>-1.1000000000000014</v>
      </c>
      <c r="H31" s="66">
        <f t="shared" si="3"/>
        <v>95</v>
      </c>
      <c r="J31" s="126"/>
    </row>
    <row r="32" spans="1:10" ht="39" customHeight="1">
      <c r="A32" s="354" t="s">
        <v>74</v>
      </c>
      <c r="B32" s="245">
        <f>'ІІ. Розр. з бюджетом'!B30</f>
        <v>2150</v>
      </c>
      <c r="C32" s="66">
        <f>'ІІ. Розр. з бюджетом'!C30</f>
        <v>16.690000000000001</v>
      </c>
      <c r="D32" s="66">
        <f>'ІІ. Розр. з бюджетом'!D30</f>
        <v>18.399999999999999</v>
      </c>
      <c r="E32" s="66">
        <f>'ІІ. Розр. з бюджетом'!E30</f>
        <v>9</v>
      </c>
      <c r="F32" s="66">
        <f>'ІІ. Розр. з бюджетом'!F30</f>
        <v>9.8000000000000007</v>
      </c>
      <c r="G32" s="66">
        <f t="shared" si="2"/>
        <v>0.80000000000000071</v>
      </c>
      <c r="H32" s="66">
        <f t="shared" si="3"/>
        <v>108.8888888888889</v>
      </c>
      <c r="J32" s="126"/>
    </row>
    <row r="33" spans="1:10" ht="30" customHeight="1">
      <c r="A33" s="362" t="s">
        <v>190</v>
      </c>
      <c r="B33" s="245">
        <f>'ІІ. Розр. з бюджетом'!B31</f>
        <v>2200</v>
      </c>
      <c r="C33" s="149">
        <f>'ІІ. Розр. з бюджетом'!C31</f>
        <v>60.11</v>
      </c>
      <c r="D33" s="149">
        <f>'ІІ. Розр. з бюджетом'!D31</f>
        <v>66.599999999999994</v>
      </c>
      <c r="E33" s="149">
        <f>'ІІ. Розр. з бюджетом'!E31</f>
        <v>35</v>
      </c>
      <c r="F33" s="149">
        <f>'ІІ. Розр. з бюджетом'!F31</f>
        <v>33.9</v>
      </c>
      <c r="G33" s="149">
        <f t="shared" si="2"/>
        <v>-1.1000000000000014</v>
      </c>
      <c r="H33" s="66">
        <f t="shared" si="3"/>
        <v>96.857142857142847</v>
      </c>
      <c r="J33" s="270"/>
    </row>
    <row r="34" spans="1:10" ht="33" customHeight="1">
      <c r="A34" s="372" t="s">
        <v>117</v>
      </c>
      <c r="B34" s="373"/>
      <c r="C34" s="373"/>
      <c r="D34" s="373"/>
      <c r="E34" s="373"/>
      <c r="F34" s="373"/>
      <c r="G34" s="373"/>
      <c r="H34" s="374"/>
    </row>
    <row r="35" spans="1:10" ht="33.75" customHeight="1">
      <c r="A35" s="240" t="s">
        <v>111</v>
      </c>
      <c r="B35" s="239">
        <v>3600</v>
      </c>
      <c r="C35" s="66">
        <f>'ІІІ. Рух грош. коштів'!C70</f>
        <v>16</v>
      </c>
      <c r="D35" s="66">
        <f>'ІІІ. Рух грош. коштів'!D70</f>
        <v>10</v>
      </c>
      <c r="E35" s="66">
        <f>'ІІІ. Рух грош. коштів'!E70</f>
        <v>0</v>
      </c>
      <c r="F35" s="66">
        <f>'ІІІ. Рух грош. коштів'!F70</f>
        <v>12</v>
      </c>
      <c r="G35" s="66">
        <f>'[36]ІІІ. Рух грош. коштів'!F60</f>
        <v>0</v>
      </c>
      <c r="H35" s="66" t="e">
        <f>F35/E35*100</f>
        <v>#DIV/0!</v>
      </c>
      <c r="J35" s="126"/>
    </row>
    <row r="36" spans="1:10" ht="27.75" customHeight="1">
      <c r="A36" s="240" t="s">
        <v>380</v>
      </c>
      <c r="B36" s="239">
        <v>3620</v>
      </c>
      <c r="C36" s="66">
        <f>'ІІІ. Рух грош. коштів'!C72</f>
        <v>11</v>
      </c>
      <c r="D36" s="66">
        <f>'ІІІ. Рух грош. коштів'!D72</f>
        <v>12</v>
      </c>
      <c r="E36" s="66">
        <f>'ІІІ. Рух грош. коштів'!E72</f>
        <v>0</v>
      </c>
      <c r="F36" s="66">
        <f>'ІІІ. Рух грош. коштів'!F72</f>
        <v>12</v>
      </c>
      <c r="G36" s="66">
        <f>'[36]ІІІ. Рух грош. коштів'!F62</f>
        <v>0</v>
      </c>
      <c r="H36" s="66" t="e">
        <f>F36/E36*100</f>
        <v>#DIV/0!</v>
      </c>
      <c r="J36" s="126"/>
    </row>
    <row r="37" spans="1:10" ht="30.75" customHeight="1">
      <c r="A37" s="241" t="s">
        <v>30</v>
      </c>
      <c r="B37" s="239">
        <v>3630</v>
      </c>
      <c r="C37" s="149">
        <f>'ІІІ. Рух грош. коштів'!C73</f>
        <v>-4.8500000000000014</v>
      </c>
      <c r="D37" s="149">
        <f>'ІІІ. Рух грош. коштів'!D73</f>
        <v>2.0000000000000568</v>
      </c>
      <c r="E37" s="149">
        <f>'ІІІ. Рух грош. коштів'!E73</f>
        <v>0</v>
      </c>
      <c r="F37" s="149">
        <f>'ІІІ. Рух грош. коштів'!F73</f>
        <v>0.19999999999998863</v>
      </c>
      <c r="G37" s="149">
        <f>'[36]ІІІ. Рух грош. коштів'!F63</f>
        <v>0</v>
      </c>
      <c r="H37" s="66" t="e">
        <f>F37/E37*100</f>
        <v>#DIV/0!</v>
      </c>
      <c r="J37" s="270"/>
    </row>
    <row r="38" spans="1:10" ht="33" customHeight="1">
      <c r="A38" s="377" t="s">
        <v>155</v>
      </c>
      <c r="B38" s="378"/>
      <c r="C38" s="378"/>
      <c r="D38" s="378"/>
      <c r="E38" s="378"/>
      <c r="F38" s="378"/>
      <c r="G38" s="378"/>
      <c r="H38" s="378"/>
    </row>
    <row r="39" spans="1:10" ht="27.75" customHeight="1">
      <c r="A39" s="305" t="s">
        <v>154</v>
      </c>
      <c r="B39" s="239">
        <f>'IV. Кап. інвестиції'!B8</f>
        <v>4000</v>
      </c>
      <c r="C39" s="300">
        <f>'IV. Кап. інвестиції'!C8</f>
        <v>0</v>
      </c>
      <c r="D39" s="300">
        <f>'IV. Кап. інвестиції'!D8</f>
        <v>0</v>
      </c>
      <c r="E39" s="300">
        <f>'IV. Кап. інвестиції'!E8</f>
        <v>0</v>
      </c>
      <c r="F39" s="300">
        <f>'IV. Кап. інвестиції'!F8</f>
        <v>0</v>
      </c>
      <c r="G39" s="300">
        <f>F39-E39</f>
        <v>0</v>
      </c>
      <c r="H39" s="300" t="e">
        <f>F39/E39*100</f>
        <v>#DIV/0!</v>
      </c>
      <c r="J39" s="126"/>
    </row>
    <row r="40" spans="1:10" ht="27" customHeight="1">
      <c r="A40" s="379" t="s">
        <v>158</v>
      </c>
      <c r="B40" s="379"/>
      <c r="C40" s="379"/>
      <c r="D40" s="379"/>
      <c r="E40" s="379"/>
      <c r="F40" s="379"/>
      <c r="G40" s="379"/>
      <c r="H40" s="379"/>
    </row>
    <row r="41" spans="1:10" ht="26.45" customHeight="1">
      <c r="A41" s="305" t="s">
        <v>128</v>
      </c>
      <c r="B41" s="239">
        <v>5000</v>
      </c>
      <c r="C41" s="300">
        <f>' V. Коефіцієнти'!D9</f>
        <v>0</v>
      </c>
      <c r="D41" s="300">
        <f>' V. Коефіцієнти'!E9</f>
        <v>0</v>
      </c>
      <c r="E41" s="300">
        <f>' V. Коефіцієнти'!G9</f>
        <v>0</v>
      </c>
      <c r="F41" s="300">
        <f>' V. Коефіцієнти'!H9</f>
        <v>0</v>
      </c>
      <c r="G41" s="300">
        <f>F41-E41</f>
        <v>0</v>
      </c>
      <c r="H41" s="300" t="e">
        <f>F41/E41*100</f>
        <v>#DIV/0!</v>
      </c>
      <c r="J41" s="126"/>
    </row>
    <row r="42" spans="1:10" ht="25.5" customHeight="1">
      <c r="A42" s="305" t="s">
        <v>166</v>
      </c>
      <c r="B42" s="239">
        <v>5100</v>
      </c>
      <c r="C42" s="300"/>
      <c r="D42" s="300"/>
      <c r="E42" s="300"/>
      <c r="F42" s="300"/>
      <c r="G42" s="300"/>
      <c r="H42" s="300" t="e">
        <f>F42/E42*100</f>
        <v>#DIV/0!</v>
      </c>
      <c r="J42" s="126"/>
    </row>
    <row r="43" spans="1:10" ht="26.45" customHeight="1">
      <c r="A43" s="338" t="s">
        <v>379</v>
      </c>
      <c r="B43" s="343">
        <v>5120</v>
      </c>
      <c r="C43" s="290"/>
      <c r="D43" s="290"/>
      <c r="E43" s="290"/>
      <c r="F43" s="290"/>
      <c r="G43" s="290"/>
      <c r="H43" s="290" t="e">
        <f>F43/E43*100</f>
        <v>#DIV/0!</v>
      </c>
      <c r="J43" s="126"/>
    </row>
    <row r="44" spans="1:10" ht="31.7" customHeight="1">
      <c r="A44" s="380" t="s">
        <v>157</v>
      </c>
      <c r="B44" s="381"/>
      <c r="C44" s="381"/>
      <c r="D44" s="381"/>
      <c r="E44" s="381"/>
      <c r="F44" s="381"/>
      <c r="G44" s="381"/>
      <c r="H44" s="382"/>
    </row>
    <row r="45" spans="1:10" ht="31.7" customHeight="1">
      <c r="A45" s="49" t="s">
        <v>112</v>
      </c>
      <c r="B45" s="71">
        <v>6000</v>
      </c>
      <c r="C45" s="252">
        <v>155700</v>
      </c>
      <c r="D45" s="252">
        <v>174738</v>
      </c>
      <c r="E45" s="252">
        <v>156488</v>
      </c>
      <c r="F45" s="252">
        <f>D45</f>
        <v>174738</v>
      </c>
      <c r="G45" s="62">
        <f t="shared" ref="G45:G54" si="4">F45-E45</f>
        <v>18250</v>
      </c>
      <c r="H45" s="219">
        <f>F45/E45*100</f>
        <v>111.66223608199989</v>
      </c>
      <c r="J45" s="267"/>
    </row>
    <row r="46" spans="1:10" ht="26.45" customHeight="1">
      <c r="A46" s="49" t="s">
        <v>113</v>
      </c>
      <c r="B46" s="71">
        <v>6010</v>
      </c>
      <c r="C46" s="252">
        <v>3708</v>
      </c>
      <c r="D46" s="252">
        <v>3621</v>
      </c>
      <c r="E46" s="252">
        <v>3648</v>
      </c>
      <c r="F46" s="252">
        <f>D46</f>
        <v>3621</v>
      </c>
      <c r="G46" s="62">
        <f t="shared" si="4"/>
        <v>-27</v>
      </c>
      <c r="H46" s="219">
        <f t="shared" ref="H46:H54" si="5">F46/E46*100</f>
        <v>99.25986842105263</v>
      </c>
      <c r="J46" s="267"/>
    </row>
    <row r="47" spans="1:10" ht="20.25" customHeight="1">
      <c r="A47" s="220" t="s">
        <v>193</v>
      </c>
      <c r="B47" s="71">
        <v>6020</v>
      </c>
      <c r="C47" s="253">
        <v>11</v>
      </c>
      <c r="D47" s="253">
        <v>12</v>
      </c>
      <c r="E47" s="253">
        <v>0</v>
      </c>
      <c r="F47" s="253">
        <f>D47</f>
        <v>12</v>
      </c>
      <c r="G47" s="79">
        <f t="shared" si="4"/>
        <v>12</v>
      </c>
      <c r="H47" s="219" t="e">
        <f t="shared" si="5"/>
        <v>#DIV/0!</v>
      </c>
      <c r="J47" s="268"/>
    </row>
    <row r="48" spans="1:10" ht="27.75" customHeight="1">
      <c r="A48" s="48" t="s">
        <v>191</v>
      </c>
      <c r="B48" s="71">
        <v>6030</v>
      </c>
      <c r="C48" s="254">
        <v>179876</v>
      </c>
      <c r="D48" s="254">
        <v>182797</v>
      </c>
      <c r="E48" s="254">
        <v>160136</v>
      </c>
      <c r="F48" s="254">
        <f>D48</f>
        <v>182797</v>
      </c>
      <c r="G48" s="221">
        <f t="shared" si="4"/>
        <v>22661</v>
      </c>
      <c r="H48" s="219">
        <f t="shared" si="5"/>
        <v>114.15109656791726</v>
      </c>
      <c r="J48" s="269"/>
    </row>
    <row r="49" spans="1:14" ht="24.75" customHeight="1">
      <c r="A49" s="49" t="s">
        <v>126</v>
      </c>
      <c r="B49" s="71">
        <v>6040</v>
      </c>
      <c r="C49" s="252">
        <v>454</v>
      </c>
      <c r="D49" s="252">
        <v>445</v>
      </c>
      <c r="E49" s="252">
        <v>454</v>
      </c>
      <c r="F49" s="252">
        <f>D49</f>
        <v>445</v>
      </c>
      <c r="G49" s="62">
        <f t="shared" si="4"/>
        <v>-9</v>
      </c>
      <c r="H49" s="219">
        <f t="shared" si="5"/>
        <v>98.017621145374449</v>
      </c>
      <c r="J49" s="267"/>
    </row>
    <row r="50" spans="1:14" ht="28.5" customHeight="1">
      <c r="A50" s="49" t="s">
        <v>127</v>
      </c>
      <c r="B50" s="71">
        <v>6050</v>
      </c>
      <c r="C50" s="252">
        <v>5333</v>
      </c>
      <c r="D50" s="252">
        <v>5505</v>
      </c>
      <c r="E50" s="252">
        <v>1351</v>
      </c>
      <c r="F50" s="252">
        <f t="shared" ref="F50" si="6">D50</f>
        <v>5505</v>
      </c>
      <c r="G50" s="62">
        <f t="shared" si="4"/>
        <v>4154</v>
      </c>
      <c r="H50" s="219">
        <f t="shared" si="5"/>
        <v>407.47594374537385</v>
      </c>
      <c r="J50" s="267"/>
    </row>
    <row r="51" spans="1:14" ht="29.25" customHeight="1">
      <c r="A51" s="48" t="s">
        <v>192</v>
      </c>
      <c r="B51" s="71">
        <v>6060</v>
      </c>
      <c r="C51" s="254">
        <f>SUM(C49:C50)</f>
        <v>5787</v>
      </c>
      <c r="D51" s="254">
        <f>SUM(D49:D50)</f>
        <v>5950</v>
      </c>
      <c r="E51" s="254">
        <f>SUM(E49:E50)</f>
        <v>1805</v>
      </c>
      <c r="F51" s="254">
        <f>SUM(F49:F50)</f>
        <v>5950</v>
      </c>
      <c r="G51" s="221">
        <f t="shared" si="4"/>
        <v>4145</v>
      </c>
      <c r="H51" s="219">
        <f t="shared" si="5"/>
        <v>329.63988919667588</v>
      </c>
      <c r="J51" s="269"/>
      <c r="N51" s="229"/>
    </row>
    <row r="52" spans="1:14" ht="27" customHeight="1">
      <c r="A52" s="49" t="s">
        <v>194</v>
      </c>
      <c r="B52" s="71">
        <v>6070</v>
      </c>
      <c r="C52" s="252"/>
      <c r="D52" s="252"/>
      <c r="E52" s="252"/>
      <c r="F52" s="252"/>
      <c r="G52" s="66">
        <f t="shared" si="4"/>
        <v>0</v>
      </c>
      <c r="H52" s="67" t="e">
        <f t="shared" si="5"/>
        <v>#DIV/0!</v>
      </c>
      <c r="J52" s="267"/>
    </row>
    <row r="53" spans="1:14" ht="24.75" customHeight="1">
      <c r="A53" s="49" t="s">
        <v>195</v>
      </c>
      <c r="B53" s="71">
        <v>6080</v>
      </c>
      <c r="C53" s="252"/>
      <c r="D53" s="252"/>
      <c r="E53" s="252"/>
      <c r="F53" s="252"/>
      <c r="G53" s="66">
        <f t="shared" si="4"/>
        <v>0</v>
      </c>
      <c r="H53" s="67" t="e">
        <f t="shared" si="5"/>
        <v>#DIV/0!</v>
      </c>
      <c r="J53" s="267"/>
    </row>
    <row r="54" spans="1:14" ht="32.25" customHeight="1">
      <c r="A54" s="48" t="s">
        <v>114</v>
      </c>
      <c r="B54" s="107">
        <v>6090</v>
      </c>
      <c r="C54" s="254">
        <v>174089</v>
      </c>
      <c r="D54" s="254">
        <v>176847</v>
      </c>
      <c r="E54" s="254">
        <v>158331</v>
      </c>
      <c r="F54" s="254">
        <f>D54</f>
        <v>176847</v>
      </c>
      <c r="G54" s="149">
        <f t="shared" si="4"/>
        <v>18516</v>
      </c>
      <c r="H54" s="67">
        <f t="shared" si="5"/>
        <v>111.69448812929875</v>
      </c>
      <c r="J54" s="269"/>
    </row>
    <row r="55" spans="1:14" ht="18.75">
      <c r="A55" s="19"/>
      <c r="B55" s="2"/>
      <c r="C55" s="2"/>
      <c r="D55" s="2"/>
      <c r="E55" s="2"/>
      <c r="F55" s="2"/>
      <c r="G55" s="2"/>
      <c r="H55" s="2"/>
    </row>
    <row r="56" spans="1:14" ht="36.75" customHeight="1">
      <c r="A56" s="214" t="s">
        <v>515</v>
      </c>
      <c r="B56" s="376" t="s">
        <v>271</v>
      </c>
      <c r="C56" s="376"/>
      <c r="D56" s="120"/>
      <c r="E56" s="120"/>
      <c r="F56" s="383" t="s">
        <v>516</v>
      </c>
      <c r="G56" s="383"/>
      <c r="H56" s="383"/>
    </row>
    <row r="57" spans="1:14" ht="15">
      <c r="A57" s="75" t="s">
        <v>69</v>
      </c>
      <c r="B57" s="76"/>
      <c r="C57" s="75" t="s">
        <v>70</v>
      </c>
      <c r="D57" s="75"/>
      <c r="E57" s="76"/>
      <c r="F57" s="375" t="s">
        <v>183</v>
      </c>
      <c r="G57" s="375"/>
      <c r="H57" s="375"/>
    </row>
  </sheetData>
  <mergeCells count="20"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A12:H12"/>
    <mergeCell ref="F26:H26"/>
    <mergeCell ref="A27:H27"/>
    <mergeCell ref="A34:H34"/>
    <mergeCell ref="F57:H57"/>
    <mergeCell ref="B56:C56"/>
    <mergeCell ref="A38:H38"/>
    <mergeCell ref="A40:H40"/>
    <mergeCell ref="A44:H44"/>
    <mergeCell ref="F56:H56"/>
  </mergeCells>
  <phoneticPr fontId="3" type="noConversion"/>
  <pageMargins left="0.39370078740157483" right="0" top="0.19685039370078741" bottom="0.19685039370078741" header="0.51181102362204722" footer="0.51181102362204722"/>
  <pageSetup paperSize="9" scale="65"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J21"/>
  <sheetViews>
    <sheetView zoomScaleNormal="100" zoomScaleSheetLayoutView="100" workbookViewId="0">
      <selection activeCell="K10" sqref="K10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" customWidth="1"/>
    <col min="5" max="5" width="11.140625" customWidth="1"/>
    <col min="6" max="6" width="10.85546875" customWidth="1"/>
    <col min="7" max="7" width="10.28515625" customWidth="1"/>
    <col min="8" max="8" width="9.85546875" customWidth="1"/>
  </cols>
  <sheetData>
    <row r="1" spans="1:10" ht="45" customHeight="1">
      <c r="F1" s="606" t="s">
        <v>370</v>
      </c>
      <c r="G1" s="606"/>
    </row>
    <row r="2" spans="1:10" ht="48" customHeight="1">
      <c r="A2" s="607" t="s">
        <v>526</v>
      </c>
      <c r="B2" s="607"/>
      <c r="C2" s="607"/>
      <c r="D2" s="607"/>
      <c r="E2" s="607"/>
      <c r="F2" s="607"/>
      <c r="G2" s="607"/>
    </row>
    <row r="3" spans="1:10" ht="23.25" customHeight="1">
      <c r="G3" t="s">
        <v>296</v>
      </c>
    </row>
    <row r="4" spans="1:10" ht="18.75">
      <c r="A4" s="608" t="s">
        <v>297</v>
      </c>
      <c r="B4" s="611" t="s">
        <v>298</v>
      </c>
      <c r="C4" s="612"/>
      <c r="D4" s="612"/>
      <c r="E4" s="612"/>
      <c r="F4" s="612"/>
      <c r="G4" s="612"/>
      <c r="H4" s="613"/>
    </row>
    <row r="5" spans="1:10" ht="44.45" customHeight="1">
      <c r="A5" s="609"/>
      <c r="B5" s="222">
        <v>2018</v>
      </c>
      <c r="C5" s="222">
        <v>2019</v>
      </c>
      <c r="D5" s="223">
        <v>2020</v>
      </c>
      <c r="E5" s="223">
        <v>2021</v>
      </c>
      <c r="F5" s="222">
        <v>2022</v>
      </c>
      <c r="G5" s="222">
        <v>2023</v>
      </c>
      <c r="H5" s="222">
        <v>2024</v>
      </c>
    </row>
    <row r="6" spans="1:10" ht="24" customHeight="1">
      <c r="A6" s="154" t="s">
        <v>299</v>
      </c>
      <c r="B6" s="224">
        <v>13</v>
      </c>
      <c r="C6" s="225">
        <v>214</v>
      </c>
      <c r="D6" s="225">
        <v>21</v>
      </c>
      <c r="E6" s="225">
        <v>10</v>
      </c>
      <c r="F6" s="225">
        <v>1209</v>
      </c>
      <c r="G6" s="224">
        <v>33</v>
      </c>
      <c r="H6" s="224">
        <v>6</v>
      </c>
    </row>
    <row r="7" spans="1:10" ht="27" customHeight="1">
      <c r="A7" s="154" t="s">
        <v>204</v>
      </c>
      <c r="B7" s="224">
        <v>10661</v>
      </c>
      <c r="C7" s="225">
        <v>782</v>
      </c>
      <c r="D7" s="225">
        <v>1424</v>
      </c>
      <c r="E7" s="225">
        <v>825</v>
      </c>
      <c r="F7" s="225">
        <v>1802</v>
      </c>
      <c r="G7" s="224">
        <v>789</v>
      </c>
      <c r="H7" s="224">
        <v>968</v>
      </c>
      <c r="J7" t="s">
        <v>517</v>
      </c>
    </row>
    <row r="8" spans="1:10" ht="29.25" customHeight="1">
      <c r="A8" s="154" t="s">
        <v>300</v>
      </c>
      <c r="B8" s="224">
        <v>-10648</v>
      </c>
      <c r="C8" s="225">
        <v>-568</v>
      </c>
      <c r="D8" s="225">
        <f>D6-D7</f>
        <v>-1403</v>
      </c>
      <c r="E8" s="225">
        <f t="shared" ref="E8" si="0">E6-E7</f>
        <v>-815</v>
      </c>
      <c r="F8" s="225">
        <v>580</v>
      </c>
      <c r="G8" s="224">
        <v>-748</v>
      </c>
      <c r="H8" s="224">
        <v>-962</v>
      </c>
    </row>
    <row r="9" spans="1:10" ht="32.25" customHeight="1">
      <c r="A9" s="154" t="s">
        <v>301</v>
      </c>
      <c r="B9" s="224"/>
      <c r="C9" s="225"/>
      <c r="D9" s="225"/>
      <c r="E9" s="225"/>
      <c r="F9" s="225"/>
      <c r="G9" s="224"/>
      <c r="H9" s="224"/>
    </row>
    <row r="10" spans="1:10" ht="47.25" customHeight="1">
      <c r="A10" s="154" t="s">
        <v>302</v>
      </c>
      <c r="B10" s="224">
        <v>61530</v>
      </c>
      <c r="C10" s="225">
        <v>60933</v>
      </c>
      <c r="D10" s="225">
        <v>59531</v>
      </c>
      <c r="E10" s="224">
        <v>58729</v>
      </c>
      <c r="F10" s="224">
        <v>55519</v>
      </c>
      <c r="G10" s="224">
        <v>54719</v>
      </c>
      <c r="H10" s="224">
        <v>53709</v>
      </c>
      <c r="J10" s="255"/>
    </row>
    <row r="11" spans="1:10" ht="46.5" customHeight="1">
      <c r="A11" s="154" t="s">
        <v>341</v>
      </c>
      <c r="B11" s="224">
        <v>3958</v>
      </c>
      <c r="C11" s="225">
        <v>3798</v>
      </c>
      <c r="D11" s="225">
        <v>3680</v>
      </c>
      <c r="E11" s="225">
        <v>3506</v>
      </c>
      <c r="F11" s="225">
        <v>3423</v>
      </c>
      <c r="G11" s="224">
        <v>3359</v>
      </c>
      <c r="H11" s="224"/>
    </row>
    <row r="12" spans="1:10" ht="43.5" customHeight="1">
      <c r="A12" s="154" t="s">
        <v>342</v>
      </c>
      <c r="B12" s="224">
        <v>863</v>
      </c>
      <c r="C12" s="225">
        <v>898</v>
      </c>
      <c r="D12" s="225">
        <v>899</v>
      </c>
      <c r="E12" s="225">
        <v>900</v>
      </c>
      <c r="F12" s="225">
        <v>903</v>
      </c>
      <c r="G12" s="224">
        <v>908</v>
      </c>
      <c r="H12" s="224"/>
    </row>
    <row r="13" spans="1:10" ht="41.25" customHeight="1">
      <c r="A13" s="155" t="s">
        <v>343</v>
      </c>
      <c r="B13" s="224">
        <v>2</v>
      </c>
      <c r="C13" s="225">
        <v>2</v>
      </c>
      <c r="D13" s="225">
        <v>2</v>
      </c>
      <c r="E13" s="225">
        <v>2</v>
      </c>
      <c r="F13" s="225">
        <v>2</v>
      </c>
      <c r="G13" s="225">
        <v>2</v>
      </c>
      <c r="H13" s="224">
        <v>2</v>
      </c>
    </row>
    <row r="14" spans="1:10" ht="33.75" customHeight="1">
      <c r="A14" s="156" t="s">
        <v>472</v>
      </c>
      <c r="B14" s="224">
        <v>0</v>
      </c>
      <c r="C14" s="225">
        <v>0</v>
      </c>
      <c r="D14" s="225">
        <v>0</v>
      </c>
      <c r="E14" s="225">
        <v>0</v>
      </c>
      <c r="F14" s="225">
        <v>0</v>
      </c>
      <c r="G14" s="225">
        <v>0</v>
      </c>
      <c r="H14" s="224">
        <v>0</v>
      </c>
    </row>
    <row r="15" spans="1:10" ht="51" customHeight="1">
      <c r="A15" s="155" t="s">
        <v>344</v>
      </c>
      <c r="B15" s="222">
        <v>0</v>
      </c>
      <c r="C15" s="222">
        <v>0</v>
      </c>
      <c r="D15" s="223">
        <v>0</v>
      </c>
      <c r="E15" s="223">
        <v>0</v>
      </c>
      <c r="F15" s="223">
        <v>0</v>
      </c>
      <c r="G15" s="225">
        <v>0</v>
      </c>
      <c r="H15" s="224">
        <v>0</v>
      </c>
    </row>
    <row r="16" spans="1:10" ht="35.450000000000003" customHeight="1">
      <c r="A16" s="605" t="s">
        <v>303</v>
      </c>
      <c r="B16" s="605"/>
      <c r="C16" s="605"/>
      <c r="D16" s="605"/>
      <c r="E16" s="605"/>
      <c r="F16" s="605"/>
      <c r="G16" s="605"/>
    </row>
    <row r="18" spans="1:7" ht="18.75">
      <c r="A18" s="72" t="s">
        <v>515</v>
      </c>
      <c r="B18" s="610" t="s">
        <v>516</v>
      </c>
      <c r="C18" s="610"/>
      <c r="D18" s="610"/>
      <c r="E18" s="610"/>
      <c r="F18" s="610"/>
      <c r="G18" s="610"/>
    </row>
    <row r="19" spans="1:7" ht="18.75">
      <c r="A19" s="22"/>
    </row>
    <row r="20" spans="1:7" ht="18.75">
      <c r="A20" s="160" t="s">
        <v>307</v>
      </c>
      <c r="B20" s="604"/>
      <c r="C20" s="604"/>
      <c r="D20" s="604"/>
      <c r="E20" s="604"/>
      <c r="F20" s="604"/>
      <c r="G20" s="604"/>
    </row>
    <row r="21" spans="1:7">
      <c r="A21" s="21"/>
    </row>
  </sheetData>
  <mergeCells count="7">
    <mergeCell ref="B20:G20"/>
    <mergeCell ref="A16:G16"/>
    <mergeCell ref="F1:G1"/>
    <mergeCell ref="A2:G2"/>
    <mergeCell ref="A4:A5"/>
    <mergeCell ref="B18:G18"/>
    <mergeCell ref="B4:H4"/>
  </mergeCells>
  <phoneticPr fontId="3" type="noConversion"/>
  <pageMargins left="0.59055118110236227" right="0" top="0" bottom="0.19685039370078741" header="0.51181102362204722" footer="0.51181102362204722"/>
  <pageSetup paperSize="9" scale="87" orientation="portrait" r:id="rId1"/>
  <headerFooter alignWithMargins="0"/>
  <colBreaks count="1" manualBreakCount="1">
    <brk id="8" max="104857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O38"/>
  <sheetViews>
    <sheetView zoomScaleNormal="100" workbookViewId="0">
      <selection activeCell="B3" sqref="B3:L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7" customHeight="1">
      <c r="A1" s="184"/>
      <c r="B1" s="184"/>
      <c r="C1" s="184"/>
      <c r="D1" s="184"/>
      <c r="E1" s="185"/>
      <c r="F1" s="185"/>
      <c r="G1" s="185"/>
      <c r="H1" s="185"/>
      <c r="I1" s="624" t="s">
        <v>375</v>
      </c>
      <c r="J1" s="624"/>
      <c r="K1" s="624"/>
      <c r="L1" s="624"/>
      <c r="M1" s="624"/>
      <c r="N1" s="21"/>
      <c r="O1" s="21"/>
    </row>
    <row r="2" spans="1:15" ht="55.5" customHeight="1">
      <c r="A2" s="625" t="s">
        <v>508</v>
      </c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25"/>
      <c r="M2" s="625"/>
      <c r="N2" s="21"/>
      <c r="O2" s="21"/>
    </row>
    <row r="3" spans="1:15" ht="23.25" customHeight="1">
      <c r="A3" s="184"/>
      <c r="B3" s="626" t="s">
        <v>541</v>
      </c>
      <c r="C3" s="626"/>
      <c r="D3" s="626"/>
      <c r="E3" s="626"/>
      <c r="F3" s="626"/>
      <c r="G3" s="626"/>
      <c r="H3" s="626"/>
      <c r="I3" s="626"/>
      <c r="J3" s="626"/>
      <c r="K3" s="626"/>
      <c r="L3" s="626"/>
      <c r="M3" s="184"/>
      <c r="N3" s="21"/>
      <c r="O3" s="21"/>
    </row>
    <row r="4" spans="1:15" ht="22.7" customHeight="1">
      <c r="A4" s="227"/>
      <c r="B4" s="627" t="s">
        <v>539</v>
      </c>
      <c r="C4" s="627"/>
      <c r="D4" s="627"/>
      <c r="E4" s="627"/>
      <c r="F4" s="627"/>
      <c r="G4" s="627"/>
      <c r="H4" s="627"/>
      <c r="I4" s="186"/>
      <c r="J4" s="186"/>
      <c r="K4" s="186"/>
      <c r="L4" s="186"/>
      <c r="M4" s="184"/>
      <c r="N4" s="21"/>
      <c r="O4" s="21"/>
    </row>
    <row r="5" spans="1:15" ht="15.75">
      <c r="A5" s="227"/>
      <c r="B5" s="627" t="s">
        <v>540</v>
      </c>
      <c r="C5" s="627"/>
      <c r="D5" s="627"/>
      <c r="E5" s="627"/>
      <c r="F5" s="627"/>
      <c r="G5" s="627"/>
      <c r="H5" s="627"/>
      <c r="I5" s="186"/>
      <c r="J5" s="186"/>
      <c r="K5" s="186"/>
      <c r="L5" s="186"/>
      <c r="M5" s="184"/>
      <c r="N5" s="21"/>
      <c r="O5" s="21"/>
    </row>
    <row r="6" spans="1:15" ht="6.75" customHeight="1">
      <c r="A6" s="184"/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4"/>
      <c r="N6" s="21"/>
      <c r="O6" s="21"/>
    </row>
    <row r="7" spans="1:15" ht="24" customHeight="1">
      <c r="A7" s="622" t="s">
        <v>316</v>
      </c>
      <c r="B7" s="622"/>
      <c r="C7" s="622"/>
      <c r="D7" s="622"/>
      <c r="E7" s="187"/>
      <c r="F7" s="187"/>
      <c r="G7" s="187"/>
      <c r="H7" s="187"/>
      <c r="I7" s="187"/>
      <c r="J7" s="187"/>
      <c r="K7" s="187"/>
      <c r="L7" s="188"/>
      <c r="M7" s="188"/>
      <c r="N7" s="21"/>
      <c r="O7" s="188" t="s">
        <v>296</v>
      </c>
    </row>
    <row r="8" spans="1:15" ht="28.5" customHeight="1">
      <c r="A8" s="618" t="s">
        <v>317</v>
      </c>
      <c r="B8" s="618" t="s">
        <v>318</v>
      </c>
      <c r="C8" s="618" t="s">
        <v>319</v>
      </c>
      <c r="D8" s="618" t="s">
        <v>320</v>
      </c>
      <c r="E8" s="618" t="s">
        <v>321</v>
      </c>
      <c r="F8" s="618"/>
      <c r="G8" s="618" t="s">
        <v>322</v>
      </c>
      <c r="H8" s="618"/>
      <c r="I8" s="618" t="s">
        <v>323</v>
      </c>
      <c r="J8" s="618"/>
      <c r="K8" s="618" t="s">
        <v>324</v>
      </c>
      <c r="L8" s="618"/>
      <c r="M8" s="620" t="s">
        <v>325</v>
      </c>
      <c r="N8" s="614" t="s">
        <v>326</v>
      </c>
      <c r="O8" s="615"/>
    </row>
    <row r="9" spans="1:15" ht="28.5" customHeight="1">
      <c r="A9" s="618"/>
      <c r="B9" s="618"/>
      <c r="C9" s="618"/>
      <c r="D9" s="618"/>
      <c r="E9" s="618"/>
      <c r="F9" s="618"/>
      <c r="G9" s="618"/>
      <c r="H9" s="618"/>
      <c r="I9" s="618"/>
      <c r="J9" s="618"/>
      <c r="K9" s="618"/>
      <c r="L9" s="618"/>
      <c r="M9" s="621"/>
      <c r="N9" s="616"/>
      <c r="O9" s="617"/>
    </row>
    <row r="10" spans="1:15" ht="23.25" customHeight="1">
      <c r="A10" s="618"/>
      <c r="B10" s="618"/>
      <c r="C10" s="618"/>
      <c r="D10" s="618"/>
      <c r="E10" s="189" t="s">
        <v>327</v>
      </c>
      <c r="F10" s="189" t="s">
        <v>328</v>
      </c>
      <c r="G10" s="189" t="s">
        <v>327</v>
      </c>
      <c r="H10" s="189" t="s">
        <v>328</v>
      </c>
      <c r="I10" s="189" t="s">
        <v>327</v>
      </c>
      <c r="J10" s="189" t="s">
        <v>328</v>
      </c>
      <c r="K10" s="189" t="s">
        <v>327</v>
      </c>
      <c r="L10" s="189" t="s">
        <v>328</v>
      </c>
      <c r="M10" s="190" t="s">
        <v>329</v>
      </c>
      <c r="N10" s="189" t="s">
        <v>327</v>
      </c>
      <c r="O10" s="189" t="s">
        <v>328</v>
      </c>
    </row>
    <row r="11" spans="1:15" ht="17.45" customHeight="1">
      <c r="A11" s="191">
        <v>1</v>
      </c>
      <c r="B11" s="189">
        <v>2</v>
      </c>
      <c r="C11" s="189">
        <v>3</v>
      </c>
      <c r="D11" s="189">
        <v>4</v>
      </c>
      <c r="E11" s="189">
        <v>5</v>
      </c>
      <c r="F11" s="189">
        <v>6</v>
      </c>
      <c r="G11" s="189">
        <v>7</v>
      </c>
      <c r="H11" s="189">
        <v>8</v>
      </c>
      <c r="I11" s="189">
        <v>9</v>
      </c>
      <c r="J11" s="189">
        <v>10</v>
      </c>
      <c r="K11" s="189">
        <v>11</v>
      </c>
      <c r="L11" s="189">
        <v>12</v>
      </c>
      <c r="M11" s="191">
        <v>13</v>
      </c>
      <c r="N11" s="192">
        <v>14</v>
      </c>
      <c r="O11" s="192">
        <v>15</v>
      </c>
    </row>
    <row r="12" spans="1:15" ht="9" customHeight="1">
      <c r="A12" s="184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84"/>
      <c r="N12" s="21"/>
      <c r="O12" s="21"/>
    </row>
    <row r="13" spans="1:15" ht="28.5" customHeight="1">
      <c r="A13" s="622" t="s">
        <v>330</v>
      </c>
      <c r="B13" s="622"/>
      <c r="C13" s="622"/>
      <c r="D13" s="622"/>
      <c r="E13" s="187"/>
      <c r="F13" s="187"/>
      <c r="G13" s="187"/>
      <c r="H13" s="187"/>
      <c r="I13" s="187"/>
      <c r="J13" s="187"/>
      <c r="K13" s="187"/>
      <c r="L13" s="188"/>
      <c r="M13" s="188"/>
      <c r="N13" s="21"/>
      <c r="O13" s="188" t="s">
        <v>296</v>
      </c>
    </row>
    <row r="14" spans="1:15" ht="30" customHeight="1">
      <c r="A14" s="618" t="s">
        <v>317</v>
      </c>
      <c r="B14" s="618" t="s">
        <v>318</v>
      </c>
      <c r="C14" s="618" t="s">
        <v>331</v>
      </c>
      <c r="D14" s="618" t="s">
        <v>320</v>
      </c>
      <c r="E14" s="618" t="s">
        <v>321</v>
      </c>
      <c r="F14" s="618"/>
      <c r="G14" s="618" t="s">
        <v>322</v>
      </c>
      <c r="H14" s="618"/>
      <c r="I14" s="618" t="s">
        <v>323</v>
      </c>
      <c r="J14" s="618"/>
      <c r="K14" s="618" t="s">
        <v>324</v>
      </c>
      <c r="L14" s="618"/>
      <c r="M14" s="620" t="s">
        <v>325</v>
      </c>
      <c r="N14" s="614" t="s">
        <v>326</v>
      </c>
      <c r="O14" s="615"/>
    </row>
    <row r="15" spans="1:15" ht="19.5" customHeight="1">
      <c r="A15" s="618"/>
      <c r="B15" s="618"/>
      <c r="C15" s="618"/>
      <c r="D15" s="618"/>
      <c r="E15" s="618"/>
      <c r="F15" s="618"/>
      <c r="G15" s="618"/>
      <c r="H15" s="618"/>
      <c r="I15" s="618"/>
      <c r="J15" s="618"/>
      <c r="K15" s="618"/>
      <c r="L15" s="618"/>
      <c r="M15" s="621"/>
      <c r="N15" s="616"/>
      <c r="O15" s="617"/>
    </row>
    <row r="16" spans="1:15" ht="21.75" customHeight="1">
      <c r="A16" s="618"/>
      <c r="B16" s="618"/>
      <c r="C16" s="618"/>
      <c r="D16" s="618"/>
      <c r="E16" s="189" t="s">
        <v>327</v>
      </c>
      <c r="F16" s="189" t="s">
        <v>328</v>
      </c>
      <c r="G16" s="189" t="s">
        <v>327</v>
      </c>
      <c r="H16" s="189" t="s">
        <v>328</v>
      </c>
      <c r="I16" s="189" t="s">
        <v>327</v>
      </c>
      <c r="J16" s="189" t="s">
        <v>328</v>
      </c>
      <c r="K16" s="189" t="s">
        <v>327</v>
      </c>
      <c r="L16" s="189" t="s">
        <v>328</v>
      </c>
      <c r="M16" s="190" t="s">
        <v>329</v>
      </c>
      <c r="N16" s="189" t="s">
        <v>327</v>
      </c>
      <c r="O16" s="189" t="s">
        <v>328</v>
      </c>
    </row>
    <row r="17" spans="1:15">
      <c r="A17" s="191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91">
        <v>13</v>
      </c>
      <c r="N17" s="192">
        <v>14</v>
      </c>
      <c r="O17" s="192">
        <v>15</v>
      </c>
    </row>
    <row r="18" spans="1:15">
      <c r="A18" s="184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84"/>
      <c r="N18" s="21"/>
      <c r="O18" s="21"/>
    </row>
    <row r="19" spans="1:15" ht="18" customHeight="1">
      <c r="A19" s="184" t="s">
        <v>332</v>
      </c>
      <c r="B19" s="184"/>
      <c r="C19" s="184"/>
      <c r="D19" s="184"/>
      <c r="E19" s="184"/>
      <c r="F19" s="184"/>
      <c r="G19" s="193"/>
      <c r="H19" s="193"/>
      <c r="I19" s="193"/>
      <c r="J19" s="193"/>
      <c r="K19" s="193"/>
      <c r="L19" s="193"/>
      <c r="M19" s="188" t="s">
        <v>296</v>
      </c>
      <c r="N19" s="21"/>
      <c r="O19" s="21"/>
    </row>
    <row r="20" spans="1:15" ht="42.75" customHeight="1">
      <c r="A20" s="194" t="s">
        <v>317</v>
      </c>
      <c r="B20" s="619" t="s">
        <v>318</v>
      </c>
      <c r="C20" s="619"/>
      <c r="D20" s="619" t="s">
        <v>333</v>
      </c>
      <c r="E20" s="619"/>
      <c r="F20" s="619"/>
      <c r="G20" s="619" t="s">
        <v>320</v>
      </c>
      <c r="H20" s="619"/>
      <c r="I20" s="619" t="s">
        <v>334</v>
      </c>
      <c r="J20" s="619"/>
      <c r="K20" s="619"/>
      <c r="L20" s="618" t="s">
        <v>325</v>
      </c>
      <c r="M20" s="618"/>
      <c r="N20" s="21"/>
      <c r="O20" s="21"/>
    </row>
    <row r="21" spans="1:15" ht="12.75" customHeight="1">
      <c r="A21" s="190">
        <v>1</v>
      </c>
      <c r="B21" s="619">
        <v>2</v>
      </c>
      <c r="C21" s="619"/>
      <c r="D21" s="619">
        <v>3</v>
      </c>
      <c r="E21" s="619"/>
      <c r="F21" s="619"/>
      <c r="G21" s="619">
        <v>4</v>
      </c>
      <c r="H21" s="619"/>
      <c r="I21" s="619">
        <v>5</v>
      </c>
      <c r="J21" s="619"/>
      <c r="K21" s="619"/>
      <c r="L21" s="619">
        <v>6</v>
      </c>
      <c r="M21" s="619"/>
      <c r="N21" s="21"/>
      <c r="O21" s="21"/>
    </row>
    <row r="22" spans="1:15">
      <c r="A22" s="185"/>
      <c r="B22" s="195"/>
      <c r="C22" s="195"/>
      <c r="D22" s="195"/>
      <c r="E22" s="195"/>
      <c r="F22" s="195"/>
      <c r="G22" s="193"/>
      <c r="H22" s="193"/>
      <c r="I22" s="193"/>
      <c r="J22" s="193"/>
      <c r="K22" s="193"/>
      <c r="L22" s="193"/>
      <c r="M22" s="184"/>
      <c r="N22" s="21"/>
      <c r="O22" s="21"/>
    </row>
    <row r="23" spans="1:15">
      <c r="A23" s="184"/>
      <c r="B23" s="195"/>
      <c r="C23" s="195"/>
      <c r="D23" s="195"/>
      <c r="E23" s="196"/>
      <c r="F23" s="196"/>
      <c r="G23" s="195"/>
      <c r="H23" s="195"/>
      <c r="I23" s="195"/>
      <c r="J23" s="195"/>
      <c r="K23" s="195"/>
      <c r="L23" s="195"/>
      <c r="M23" s="184"/>
      <c r="N23" s="21"/>
      <c r="O23" s="21"/>
    </row>
    <row r="24" spans="1:15" ht="31.5">
      <c r="A24" s="184"/>
      <c r="B24" s="215" t="s">
        <v>515</v>
      </c>
      <c r="C24" s="207"/>
      <c r="D24" s="207"/>
      <c r="E24" s="623" t="s">
        <v>516</v>
      </c>
      <c r="F24" s="623"/>
      <c r="G24" s="623"/>
      <c r="H24" s="623"/>
      <c r="I24" s="196"/>
      <c r="J24" s="196"/>
      <c r="K24" s="195"/>
      <c r="L24" s="195"/>
      <c r="M24" s="184"/>
      <c r="N24" s="21"/>
      <c r="O24" s="21"/>
    </row>
    <row r="25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.75">
      <c r="A26" s="21"/>
      <c r="B26" s="207" t="s">
        <v>307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</sheetData>
  <mergeCells count="38">
    <mergeCell ref="E24:H24"/>
    <mergeCell ref="I1:M1"/>
    <mergeCell ref="A2:M2"/>
    <mergeCell ref="B3:L3"/>
    <mergeCell ref="B4:H4"/>
    <mergeCell ref="B5:H5"/>
    <mergeCell ref="A7:D7"/>
    <mergeCell ref="A8:A10"/>
    <mergeCell ref="B8:B10"/>
    <mergeCell ref="C8:C10"/>
    <mergeCell ref="D8:D10"/>
    <mergeCell ref="E8:F9"/>
    <mergeCell ref="G8:H9"/>
    <mergeCell ref="I8:J9"/>
    <mergeCell ref="K8:L9"/>
    <mergeCell ref="M8:M9"/>
    <mergeCell ref="I14:J15"/>
    <mergeCell ref="A13:D13"/>
    <mergeCell ref="A14:A16"/>
    <mergeCell ref="B14:B16"/>
    <mergeCell ref="C14:C16"/>
    <mergeCell ref="D14:D16"/>
    <mergeCell ref="N8:O9"/>
    <mergeCell ref="K14:L15"/>
    <mergeCell ref="L21:M21"/>
    <mergeCell ref="B21:C21"/>
    <mergeCell ref="D21:F21"/>
    <mergeCell ref="G21:H21"/>
    <mergeCell ref="I21:K21"/>
    <mergeCell ref="M14:M15"/>
    <mergeCell ref="B20:C20"/>
    <mergeCell ref="D20:F20"/>
    <mergeCell ref="G20:H20"/>
    <mergeCell ref="I20:K20"/>
    <mergeCell ref="N14:O15"/>
    <mergeCell ref="L20:M20"/>
    <mergeCell ref="E14:F15"/>
    <mergeCell ref="G14:H15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0"/>
  <sheetViews>
    <sheetView zoomScaleNormal="100" workbookViewId="0">
      <selection activeCell="K9" sqref="K9"/>
    </sheetView>
  </sheetViews>
  <sheetFormatPr defaultRowHeight="12.75"/>
  <cols>
    <col min="1" max="1" width="45.42578125" customWidth="1"/>
    <col min="2" max="2" width="24.140625" customWidth="1"/>
    <col min="3" max="3" width="22.140625" customWidth="1"/>
    <col min="4" max="4" width="16.7109375" customWidth="1"/>
  </cols>
  <sheetData>
    <row r="1" spans="1:11" ht="31.7" customHeight="1">
      <c r="A1" s="198"/>
      <c r="B1" s="198"/>
      <c r="C1" s="628" t="s">
        <v>335</v>
      </c>
      <c r="D1" s="628"/>
    </row>
    <row r="2" spans="1:11" ht="75" customHeight="1">
      <c r="A2" s="630" t="s">
        <v>308</v>
      </c>
      <c r="B2" s="630"/>
      <c r="C2" s="630"/>
      <c r="D2" s="630"/>
    </row>
    <row r="3" spans="1:11" ht="20.25" customHeight="1">
      <c r="A3" s="629" t="s">
        <v>514</v>
      </c>
      <c r="B3" s="629"/>
      <c r="C3" s="629"/>
      <c r="D3" s="629"/>
    </row>
    <row r="4" spans="1:11" ht="27" customHeight="1">
      <c r="A4" s="631" t="s">
        <v>304</v>
      </c>
      <c r="B4" s="631"/>
      <c r="C4" s="631"/>
      <c r="D4" s="631"/>
    </row>
    <row r="5" spans="1:11" ht="66.75" customHeight="1">
      <c r="A5" s="199" t="s">
        <v>305</v>
      </c>
      <c r="B5" s="199" t="s">
        <v>306</v>
      </c>
      <c r="C5" s="218" t="s">
        <v>529</v>
      </c>
      <c r="D5" s="199" t="s">
        <v>315</v>
      </c>
      <c r="I5" t="s">
        <v>517</v>
      </c>
      <c r="J5" t="s">
        <v>517</v>
      </c>
    </row>
    <row r="6" spans="1:11" ht="63" customHeight="1">
      <c r="A6" s="200" t="s">
        <v>309</v>
      </c>
      <c r="B6" s="199" t="s">
        <v>513</v>
      </c>
      <c r="C6" s="339">
        <v>23318.400000000001</v>
      </c>
      <c r="D6" s="226">
        <v>4465</v>
      </c>
    </row>
    <row r="7" spans="1:11" ht="15.75">
      <c r="A7" s="201" t="s">
        <v>310</v>
      </c>
      <c r="B7" s="202"/>
      <c r="C7" s="340"/>
      <c r="D7" s="197"/>
    </row>
    <row r="8" spans="1:11" ht="29.25" customHeight="1">
      <c r="A8" s="201" t="s">
        <v>520</v>
      </c>
      <c r="B8" s="199" t="s">
        <v>513</v>
      </c>
      <c r="C8" s="340">
        <v>327.3</v>
      </c>
      <c r="D8" s="197">
        <v>116.3</v>
      </c>
    </row>
    <row r="9" spans="1:11" ht="34.5" customHeight="1">
      <c r="A9" s="201" t="s">
        <v>311</v>
      </c>
      <c r="B9" s="199" t="s">
        <v>513</v>
      </c>
      <c r="C9" s="340">
        <v>0</v>
      </c>
      <c r="D9" s="197">
        <v>0</v>
      </c>
      <c r="K9" s="368"/>
    </row>
    <row r="10" spans="1:11" ht="24" customHeight="1">
      <c r="A10" s="201" t="s">
        <v>312</v>
      </c>
      <c r="B10" s="199" t="s">
        <v>513</v>
      </c>
      <c r="C10" s="340">
        <v>19741.8</v>
      </c>
      <c r="D10" s="197">
        <v>3448.1</v>
      </c>
    </row>
    <row r="11" spans="1:11" ht="22.7" customHeight="1">
      <c r="A11" s="201" t="s">
        <v>313</v>
      </c>
      <c r="B11" s="199" t="s">
        <v>513</v>
      </c>
      <c r="C11" s="340">
        <v>3249.3</v>
      </c>
      <c r="D11" s="197">
        <v>900.6</v>
      </c>
    </row>
    <row r="12" spans="1:11" ht="50.25" customHeight="1">
      <c r="A12" s="200" t="s">
        <v>314</v>
      </c>
      <c r="B12" s="203">
        <v>0</v>
      </c>
      <c r="C12" s="340">
        <v>0</v>
      </c>
      <c r="D12" s="197">
        <v>0</v>
      </c>
    </row>
    <row r="13" spans="1:11" ht="15.75">
      <c r="A13" s="204"/>
      <c r="B13" s="205"/>
      <c r="C13" s="206"/>
      <c r="D13" s="206"/>
    </row>
    <row r="14" spans="1:11" ht="30.75" customHeight="1">
      <c r="A14" s="215" t="s">
        <v>515</v>
      </c>
      <c r="B14" s="207"/>
      <c r="C14" s="208" t="s">
        <v>516</v>
      </c>
      <c r="D14" s="207"/>
    </row>
    <row r="15" spans="1:11" ht="15.75">
      <c r="A15" s="109"/>
      <c r="B15" s="109"/>
      <c r="C15" s="109"/>
      <c r="D15" s="109"/>
    </row>
    <row r="16" spans="1:11" ht="15.75">
      <c r="A16" s="207" t="s">
        <v>307</v>
      </c>
      <c r="B16" s="109"/>
      <c r="C16" s="109"/>
      <c r="D16" s="109"/>
    </row>
    <row r="17" spans="1:4" ht="15.75">
      <c r="A17" s="109"/>
      <c r="B17" s="109"/>
      <c r="C17" s="109"/>
      <c r="D17" s="109"/>
    </row>
    <row r="18" spans="1:4" ht="15.75">
      <c r="A18" s="109"/>
      <c r="B18" s="109"/>
      <c r="C18" s="109"/>
      <c r="D18" s="109"/>
    </row>
    <row r="19" spans="1:4" ht="15.75">
      <c r="A19" s="109"/>
      <c r="B19" s="109"/>
      <c r="C19" s="109"/>
      <c r="D19" s="109"/>
    </row>
    <row r="20" spans="1:4" ht="15.75">
      <c r="A20" s="109"/>
      <c r="B20" s="109"/>
      <c r="C20" s="109"/>
      <c r="D20" s="109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8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C1:G18"/>
  <sheetViews>
    <sheetView topLeftCell="C1" workbookViewId="0">
      <selection activeCell="M8" sqref="M8"/>
    </sheetView>
  </sheetViews>
  <sheetFormatPr defaultRowHeight="12.75"/>
  <cols>
    <col min="2" max="2" width="0.28515625" customWidth="1"/>
    <col min="3" max="3" width="34.5703125" customWidth="1"/>
    <col min="4" max="4" width="22.42578125" customWidth="1"/>
    <col min="5" max="5" width="19.28515625" customWidth="1"/>
    <col min="6" max="6" width="28.85546875" customWidth="1"/>
  </cols>
  <sheetData>
    <row r="1" spans="3:7" ht="70.5" customHeight="1">
      <c r="C1" s="109"/>
      <c r="D1" s="109"/>
      <c r="E1" s="628" t="s">
        <v>371</v>
      </c>
      <c r="F1" s="628"/>
      <c r="G1" s="139"/>
    </row>
    <row r="2" spans="3:7" ht="68.25" customHeight="1">
      <c r="C2" s="632" t="s">
        <v>340</v>
      </c>
      <c r="D2" s="632"/>
      <c r="E2" s="632"/>
      <c r="F2" s="632"/>
    </row>
    <row r="3" spans="3:7" ht="15.75">
      <c r="C3" s="209"/>
      <c r="D3" s="109"/>
      <c r="E3" s="109"/>
      <c r="F3" s="109"/>
    </row>
    <row r="4" spans="3:7" ht="107.45" customHeight="1">
      <c r="C4" s="157" t="s">
        <v>336</v>
      </c>
      <c r="D4" s="157" t="s">
        <v>337</v>
      </c>
      <c r="E4" s="157" t="s">
        <v>338</v>
      </c>
      <c r="F4" s="157" t="s">
        <v>339</v>
      </c>
    </row>
    <row r="5" spans="3:7" ht="33.75" customHeight="1">
      <c r="C5" s="158"/>
      <c r="D5" s="166">
        <v>0</v>
      </c>
      <c r="E5" s="166">
        <v>0</v>
      </c>
      <c r="F5" s="166">
        <v>0</v>
      </c>
    </row>
    <row r="6" spans="3:7" ht="27" customHeight="1">
      <c r="C6" s="158"/>
      <c r="D6" s="166">
        <v>0</v>
      </c>
      <c r="E6" s="166">
        <v>0</v>
      </c>
      <c r="F6" s="166">
        <v>0</v>
      </c>
    </row>
    <row r="7" spans="3:7" ht="28.5" customHeight="1">
      <c r="C7" s="158"/>
      <c r="D7" s="166">
        <v>0</v>
      </c>
      <c r="E7" s="166">
        <v>0</v>
      </c>
      <c r="F7" s="166">
        <v>0</v>
      </c>
    </row>
    <row r="8" spans="3:7" ht="36" customHeight="1">
      <c r="C8" s="158"/>
      <c r="D8" s="158"/>
      <c r="E8" s="158"/>
      <c r="F8" s="158"/>
    </row>
    <row r="9" spans="3:7" ht="15.75">
      <c r="C9" s="109"/>
      <c r="D9" s="109"/>
      <c r="E9" s="109"/>
      <c r="F9" s="109"/>
    </row>
    <row r="10" spans="3:7" ht="15.75">
      <c r="C10" s="215" t="s">
        <v>515</v>
      </c>
      <c r="D10" s="109"/>
      <c r="E10" s="109"/>
      <c r="F10" s="210" t="s">
        <v>516</v>
      </c>
    </row>
    <row r="11" spans="3:7" ht="15.75">
      <c r="C11" s="109"/>
      <c r="D11" s="109"/>
      <c r="E11" s="109"/>
      <c r="F11" s="109"/>
    </row>
    <row r="12" spans="3:7" ht="15.75">
      <c r="C12" s="207" t="s">
        <v>307</v>
      </c>
      <c r="D12" s="109"/>
      <c r="E12" s="109"/>
      <c r="F12" s="109"/>
    </row>
    <row r="13" spans="3:7" ht="15.75">
      <c r="C13" s="109"/>
      <c r="D13" s="109"/>
      <c r="E13" s="109"/>
      <c r="F13" s="109"/>
    </row>
    <row r="14" spans="3:7" ht="15.75">
      <c r="C14" s="109"/>
      <c r="D14" s="109"/>
      <c r="E14" s="109"/>
      <c r="F14" s="109"/>
    </row>
    <row r="15" spans="3:7" ht="15.75">
      <c r="C15" s="109"/>
      <c r="D15" s="109"/>
      <c r="E15" s="109"/>
      <c r="F15" s="109"/>
    </row>
    <row r="16" spans="3:7" ht="15.75">
      <c r="C16" s="109"/>
      <c r="D16" s="109"/>
      <c r="E16" s="109"/>
      <c r="F16" s="109"/>
    </row>
    <row r="17" spans="3:6" ht="15.75">
      <c r="C17" s="109"/>
      <c r="D17" s="109"/>
      <c r="E17" s="109"/>
      <c r="F17" s="109"/>
    </row>
    <row r="18" spans="3:6" ht="15.75">
      <c r="C18" s="109"/>
      <c r="D18" s="109"/>
      <c r="E18" s="109"/>
      <c r="F18" s="109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88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A36" sqref="AA36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J258"/>
  <sheetViews>
    <sheetView view="pageBreakPreview" topLeftCell="A13" zoomScale="75" zoomScaleNormal="60" zoomScaleSheetLayoutView="75" workbookViewId="0">
      <selection activeCell="B24" sqref="B24:D24"/>
    </sheetView>
  </sheetViews>
  <sheetFormatPr defaultColWidth="9.140625" defaultRowHeight="18.75" outlineLevelRow="1"/>
  <cols>
    <col min="1" max="1" width="64.28515625" style="1" customWidth="1"/>
    <col min="2" max="2" width="6.5703125" style="2" customWidth="1"/>
    <col min="3" max="3" width="14.85546875" style="2" customWidth="1"/>
    <col min="4" max="4" width="15" style="2" customWidth="1"/>
    <col min="5" max="5" width="14.5703125" style="2" customWidth="1"/>
    <col min="6" max="6" width="14.7109375" style="2" customWidth="1"/>
    <col min="7" max="7" width="32.5703125" style="2" customWidth="1"/>
    <col min="8" max="8" width="10" style="1" hidden="1" customWidth="1"/>
    <col min="9" max="9" width="9.5703125" style="1" customWidth="1"/>
    <col min="10" max="16384" width="9.140625" style="1"/>
  </cols>
  <sheetData>
    <row r="1" spans="1:10" ht="18.75" customHeight="1">
      <c r="A1" s="1" t="s">
        <v>474</v>
      </c>
      <c r="B1" s="15"/>
      <c r="D1" s="1"/>
      <c r="E1" s="1" t="s">
        <v>492</v>
      </c>
      <c r="F1" s="1"/>
      <c r="G1" s="1"/>
    </row>
    <row r="2" spans="1:10">
      <c r="B2" s="15"/>
      <c r="D2" s="1"/>
      <c r="E2" s="1" t="s">
        <v>482</v>
      </c>
      <c r="F2" s="1"/>
      <c r="G2" s="1"/>
    </row>
    <row r="3" spans="1:10" ht="18.75" customHeight="1">
      <c r="A3" s="402" t="s">
        <v>493</v>
      </c>
      <c r="B3" s="403"/>
      <c r="D3" s="15"/>
      <c r="E3" s="1" t="s">
        <v>483</v>
      </c>
      <c r="F3" s="1"/>
      <c r="G3" s="1"/>
    </row>
    <row r="4" spans="1:10" ht="18.75" customHeight="1">
      <c r="A4" s="2" t="s">
        <v>475</v>
      </c>
      <c r="D4" s="15"/>
      <c r="E4" s="406" t="s">
        <v>484</v>
      </c>
      <c r="F4" s="406"/>
      <c r="G4" s="406"/>
      <c r="J4" s="32"/>
    </row>
    <row r="5" spans="1:10" ht="18.75" customHeight="1">
      <c r="A5" s="161"/>
      <c r="B5" s="161"/>
      <c r="D5" s="15"/>
      <c r="E5" s="15"/>
      <c r="F5" s="15"/>
      <c r="G5" s="407"/>
      <c r="H5" s="407"/>
      <c r="I5" s="18"/>
      <c r="J5" s="18"/>
    </row>
    <row r="6" spans="1:10" ht="18.75" customHeight="1">
      <c r="A6" s="2"/>
      <c r="D6" s="15"/>
      <c r="E6" s="15"/>
      <c r="F6" s="15"/>
      <c r="G6" s="18"/>
      <c r="H6" s="18"/>
      <c r="I6" s="18"/>
      <c r="J6" s="18"/>
    </row>
    <row r="7" spans="1:10" ht="18.75" customHeight="1">
      <c r="A7" s="2"/>
      <c r="D7" s="15"/>
      <c r="E7" s="15"/>
      <c r="F7" s="15"/>
      <c r="G7" s="18"/>
      <c r="H7" s="18"/>
      <c r="I7" s="18"/>
      <c r="J7" s="18"/>
    </row>
    <row r="8" spans="1:10" ht="18.75" customHeight="1">
      <c r="A8" s="394" t="s">
        <v>476</v>
      </c>
      <c r="B8" s="394"/>
      <c r="D8" s="15"/>
      <c r="E8" s="15"/>
      <c r="F8" s="15"/>
      <c r="G8" s="407"/>
      <c r="H8" s="407"/>
      <c r="I8" s="407"/>
      <c r="J8" s="407"/>
    </row>
    <row r="9" spans="1:10" ht="18.75" customHeight="1">
      <c r="E9" s="1" t="s">
        <v>479</v>
      </c>
      <c r="F9" s="1"/>
      <c r="G9" s="1"/>
    </row>
    <row r="10" spans="1:10" ht="38.25" customHeight="1">
      <c r="A10" s="18" t="s">
        <v>477</v>
      </c>
      <c r="D10" s="18"/>
      <c r="E10" s="408"/>
      <c r="F10" s="408"/>
      <c r="G10" s="408"/>
      <c r="H10" s="162"/>
    </row>
    <row r="11" spans="1:10" ht="18.75" customHeight="1">
      <c r="A11" s="393" t="s">
        <v>494</v>
      </c>
      <c r="B11" s="393"/>
      <c r="C11" s="117"/>
      <c r="D11" s="117"/>
      <c r="E11" s="163" t="s">
        <v>480</v>
      </c>
      <c r="F11" s="163"/>
      <c r="G11" s="163"/>
      <c r="H11" s="163"/>
    </row>
    <row r="12" spans="1:10" ht="20.25" customHeight="1">
      <c r="A12" s="394" t="s">
        <v>478</v>
      </c>
      <c r="B12" s="394"/>
      <c r="D12" s="1"/>
      <c r="E12" s="164"/>
      <c r="F12" s="405"/>
      <c r="G12" s="405"/>
      <c r="H12" s="162"/>
    </row>
    <row r="13" spans="1:10" ht="19.5" customHeight="1">
      <c r="A13" s="404"/>
      <c r="B13" s="404"/>
      <c r="E13" s="163" t="s">
        <v>481</v>
      </c>
      <c r="F13" s="163"/>
      <c r="G13" s="163"/>
      <c r="H13" s="163"/>
    </row>
    <row r="14" spans="1:10" ht="19.5" customHeight="1">
      <c r="A14" s="2"/>
      <c r="E14" s="162"/>
      <c r="F14" s="162"/>
      <c r="G14" s="162"/>
      <c r="H14" s="162"/>
    </row>
    <row r="15" spans="1:10" ht="19.5" customHeight="1">
      <c r="A15" s="394"/>
      <c r="B15" s="394"/>
      <c r="D15" s="15"/>
      <c r="E15" s="15"/>
      <c r="F15" s="15"/>
      <c r="G15" s="406"/>
      <c r="H15" s="406"/>
      <c r="I15" s="406"/>
      <c r="J15" s="406"/>
    </row>
    <row r="16" spans="1:10" ht="16.5" customHeight="1">
      <c r="A16" s="394" t="s">
        <v>476</v>
      </c>
      <c r="B16" s="394"/>
      <c r="D16" s="15"/>
      <c r="E16" s="15"/>
      <c r="F16" s="15"/>
      <c r="G16" s="18"/>
      <c r="H16" s="18"/>
      <c r="I16" s="18"/>
      <c r="J16" s="18"/>
    </row>
    <row r="17" spans="1:10" ht="16.5" customHeight="1">
      <c r="A17" s="2"/>
      <c r="D17" s="15"/>
      <c r="E17" s="15"/>
      <c r="F17" s="15"/>
      <c r="G17" s="18"/>
      <c r="H17" s="18"/>
      <c r="I17" s="18"/>
      <c r="J17" s="18"/>
    </row>
    <row r="18" spans="1:10" ht="18.75" customHeight="1">
      <c r="A18" s="394"/>
      <c r="B18" s="394"/>
      <c r="D18" s="15"/>
      <c r="E18" s="1" t="s">
        <v>476</v>
      </c>
      <c r="F18" s="1"/>
      <c r="G18" s="1"/>
    </row>
    <row r="19" spans="1:10" ht="18.75" customHeight="1">
      <c r="A19" s="2"/>
      <c r="D19" s="15"/>
      <c r="E19" s="1"/>
      <c r="F19" s="1"/>
      <c r="G19" s="1"/>
    </row>
    <row r="20" spans="1:10" ht="27.75" customHeight="1">
      <c r="A20" s="39"/>
      <c r="B20" s="392"/>
      <c r="C20" s="392"/>
      <c r="D20" s="392"/>
      <c r="E20" s="147"/>
      <c r="F20" s="148"/>
      <c r="G20" s="4" t="s">
        <v>185</v>
      </c>
    </row>
    <row r="21" spans="1:10" ht="34.5" customHeight="1">
      <c r="A21" s="42" t="s">
        <v>11</v>
      </c>
      <c r="B21" s="392" t="s">
        <v>495</v>
      </c>
      <c r="C21" s="392"/>
      <c r="D21" s="392"/>
      <c r="E21" s="44"/>
      <c r="F21" s="10" t="s">
        <v>100</v>
      </c>
      <c r="G21" s="4">
        <v>35615226</v>
      </c>
    </row>
    <row r="22" spans="1:10" ht="28.5" customHeight="1">
      <c r="A22" s="39" t="s">
        <v>12</v>
      </c>
      <c r="B22" s="392" t="s">
        <v>496</v>
      </c>
      <c r="C22" s="392"/>
      <c r="D22" s="392"/>
      <c r="E22" s="40"/>
      <c r="F22" s="10" t="s">
        <v>99</v>
      </c>
      <c r="G22" s="4">
        <v>150</v>
      </c>
    </row>
    <row r="23" spans="1:10" ht="27" customHeight="1">
      <c r="A23" s="39" t="s">
        <v>17</v>
      </c>
      <c r="B23" s="392" t="s">
        <v>497</v>
      </c>
      <c r="C23" s="392"/>
      <c r="D23" s="392"/>
      <c r="E23" s="40"/>
      <c r="F23" s="10" t="s">
        <v>98</v>
      </c>
      <c r="G23" s="4">
        <v>3210300000</v>
      </c>
    </row>
    <row r="24" spans="1:10" ht="27" customHeight="1">
      <c r="A24" s="42" t="s">
        <v>66</v>
      </c>
      <c r="B24" s="392" t="s">
        <v>498</v>
      </c>
      <c r="C24" s="392"/>
      <c r="D24" s="392"/>
      <c r="E24" s="44"/>
      <c r="F24" s="10" t="s">
        <v>6</v>
      </c>
      <c r="G24" s="4"/>
    </row>
    <row r="25" spans="1:10" ht="24.75" customHeight="1">
      <c r="A25" s="42" t="s">
        <v>14</v>
      </c>
      <c r="B25" s="392"/>
      <c r="C25" s="392"/>
      <c r="D25" s="392"/>
      <c r="E25" s="44"/>
      <c r="F25" s="10" t="s">
        <v>5</v>
      </c>
      <c r="G25" s="4">
        <v>90213</v>
      </c>
    </row>
    <row r="26" spans="1:10" ht="33.75" customHeight="1">
      <c r="A26" s="42" t="s">
        <v>13</v>
      </c>
      <c r="B26" s="395" t="s">
        <v>499</v>
      </c>
      <c r="C26" s="395"/>
      <c r="D26" s="395"/>
      <c r="E26" s="44"/>
      <c r="F26" s="10" t="s">
        <v>7</v>
      </c>
      <c r="G26" s="4" t="s">
        <v>502</v>
      </c>
    </row>
    <row r="27" spans="1:10" ht="40.700000000000003" customHeight="1">
      <c r="A27" s="42" t="s">
        <v>237</v>
      </c>
      <c r="B27" s="397" t="s">
        <v>500</v>
      </c>
      <c r="C27" s="397"/>
      <c r="D27" s="397"/>
      <c r="E27" s="392" t="s">
        <v>136</v>
      </c>
      <c r="F27" s="398"/>
      <c r="G27" s="8"/>
    </row>
    <row r="28" spans="1:10" ht="36" customHeight="1">
      <c r="A28" s="42" t="s">
        <v>18</v>
      </c>
      <c r="B28" s="397" t="s">
        <v>501</v>
      </c>
      <c r="C28" s="397"/>
      <c r="D28" s="397"/>
      <c r="E28" s="392" t="s">
        <v>137</v>
      </c>
      <c r="F28" s="401"/>
      <c r="G28" s="8"/>
    </row>
    <row r="29" spans="1:10" ht="33" customHeight="1">
      <c r="A29" s="42" t="s">
        <v>90</v>
      </c>
      <c r="B29" s="399" t="s">
        <v>506</v>
      </c>
      <c r="C29" s="399"/>
      <c r="D29" s="399"/>
      <c r="E29" s="43"/>
      <c r="F29" s="43"/>
      <c r="G29" s="43"/>
    </row>
    <row r="30" spans="1:10" ht="30.75" customHeight="1">
      <c r="A30" s="39" t="s">
        <v>8</v>
      </c>
      <c r="B30" s="400" t="s">
        <v>503</v>
      </c>
      <c r="C30" s="400"/>
      <c r="D30" s="400"/>
      <c r="E30" s="41"/>
      <c r="F30" s="41"/>
      <c r="G30" s="41"/>
    </row>
    <row r="31" spans="1:10" ht="34.5" customHeight="1">
      <c r="A31" s="42" t="s">
        <v>9</v>
      </c>
      <c r="B31" s="397" t="s">
        <v>504</v>
      </c>
      <c r="C31" s="397"/>
      <c r="D31" s="397"/>
      <c r="E31" s="43"/>
      <c r="F31" s="43"/>
      <c r="G31" s="43"/>
    </row>
    <row r="32" spans="1:10" ht="28.5" customHeight="1">
      <c r="A32" s="39" t="s">
        <v>10</v>
      </c>
      <c r="B32" s="397" t="s">
        <v>516</v>
      </c>
      <c r="C32" s="397"/>
      <c r="D32" s="397"/>
      <c r="E32" s="41"/>
      <c r="F32" s="41"/>
      <c r="G32" s="41"/>
    </row>
    <row r="33" spans="1:7" ht="269.45" customHeight="1">
      <c r="A33" s="396"/>
      <c r="B33" s="396"/>
      <c r="C33" s="396"/>
      <c r="D33" s="1"/>
      <c r="E33" s="1"/>
      <c r="F33" s="1"/>
      <c r="G33" s="1"/>
    </row>
    <row r="34" spans="1:7" ht="27.75" customHeight="1">
      <c r="A34" s="384"/>
      <c r="B34" s="384"/>
      <c r="C34" s="384"/>
      <c r="D34" s="384"/>
      <c r="E34" s="384"/>
      <c r="F34" s="384"/>
      <c r="G34" s="384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 ht="15" customHeight="1">
      <c r="A37" s="132"/>
      <c r="B37" s="132"/>
      <c r="C37" s="132"/>
      <c r="D37" s="132"/>
      <c r="E37" s="132"/>
      <c r="F37" s="132"/>
      <c r="G37" s="132"/>
    </row>
    <row r="38" spans="1:7" ht="9" customHeight="1">
      <c r="A38" s="9"/>
      <c r="B38" s="9"/>
      <c r="C38" s="9"/>
      <c r="D38" s="9"/>
      <c r="E38" s="9"/>
      <c r="F38" s="9"/>
      <c r="G38" s="9"/>
    </row>
    <row r="39" spans="1:7">
      <c r="A39" s="3"/>
      <c r="B39" s="3"/>
      <c r="C39" s="3"/>
      <c r="D39" s="3"/>
      <c r="E39" s="3"/>
      <c r="F39" s="3"/>
      <c r="G39" s="3"/>
    </row>
    <row r="40" spans="1:7" ht="9" customHeight="1">
      <c r="B40" s="18"/>
      <c r="C40" s="18"/>
      <c r="D40" s="18"/>
      <c r="E40" s="18"/>
      <c r="F40" s="18"/>
      <c r="G40" s="18"/>
    </row>
    <row r="41" spans="1:7" ht="36" customHeight="1">
      <c r="B41" s="133"/>
      <c r="C41" s="32"/>
      <c r="D41" s="28"/>
      <c r="E41" s="28"/>
      <c r="F41" s="28"/>
      <c r="G41" s="28"/>
    </row>
    <row r="42" spans="1:7" ht="66" customHeight="1">
      <c r="B42" s="133"/>
      <c r="C42" s="32"/>
      <c r="D42" s="33"/>
      <c r="E42" s="33"/>
      <c r="F42" s="33"/>
      <c r="G42" s="33"/>
    </row>
    <row r="43" spans="1:7" ht="12.75" customHeight="1">
      <c r="A43" s="123"/>
      <c r="B43" s="124"/>
      <c r="C43" s="123"/>
      <c r="D43" s="123"/>
      <c r="E43" s="124"/>
      <c r="F43" s="123"/>
      <c r="G43" s="124"/>
    </row>
    <row r="44" spans="1:7" ht="27.75" customHeight="1">
      <c r="A44" s="134"/>
      <c r="B44" s="134"/>
      <c r="C44" s="134"/>
      <c r="D44" s="134"/>
      <c r="E44" s="134"/>
      <c r="F44" s="134"/>
      <c r="G44" s="134"/>
    </row>
    <row r="45" spans="1:7" ht="27" customHeight="1">
      <c r="A45" s="125"/>
      <c r="B45" s="124"/>
      <c r="C45" s="126"/>
      <c r="D45" s="126"/>
      <c r="E45" s="126"/>
      <c r="F45" s="126"/>
      <c r="G45" s="57"/>
    </row>
    <row r="46" spans="1:7" ht="38.25" customHeight="1">
      <c r="A46" s="125"/>
      <c r="B46" s="124"/>
      <c r="C46" s="126"/>
      <c r="D46" s="126"/>
      <c r="E46" s="126"/>
      <c r="F46" s="126"/>
      <c r="G46" s="57"/>
    </row>
    <row r="47" spans="1:7" ht="20.100000000000001" customHeight="1">
      <c r="A47" s="127"/>
      <c r="B47" s="124"/>
      <c r="C47" s="126"/>
      <c r="D47" s="126"/>
      <c r="E47" s="126"/>
      <c r="F47" s="126"/>
      <c r="G47" s="57"/>
    </row>
    <row r="48" spans="1:7" ht="20.100000000000001" customHeight="1">
      <c r="A48" s="125"/>
      <c r="B48" s="124"/>
      <c r="C48" s="126"/>
      <c r="D48" s="126"/>
      <c r="E48" s="126"/>
      <c r="F48" s="126"/>
      <c r="G48" s="57"/>
    </row>
    <row r="49" spans="1:7" ht="20.100000000000001" customHeight="1">
      <c r="A49" s="125"/>
      <c r="B49" s="124"/>
      <c r="C49" s="126"/>
      <c r="D49" s="126"/>
      <c r="E49" s="126"/>
      <c r="F49" s="126"/>
      <c r="G49" s="57"/>
    </row>
    <row r="50" spans="1:7" ht="27" customHeight="1">
      <c r="A50" s="125"/>
      <c r="B50" s="124"/>
      <c r="C50" s="126"/>
      <c r="D50" s="126"/>
      <c r="E50" s="126"/>
      <c r="F50" s="126"/>
      <c r="G50" s="57"/>
    </row>
    <row r="51" spans="1:7" ht="20.100000000000001" customHeight="1">
      <c r="A51" s="128"/>
      <c r="B51" s="124"/>
      <c r="C51" s="126"/>
      <c r="D51" s="126"/>
      <c r="E51" s="126"/>
      <c r="F51" s="126"/>
      <c r="G51" s="57"/>
    </row>
    <row r="52" spans="1:7" ht="37.5" customHeight="1">
      <c r="A52" s="129"/>
      <c r="B52" s="124"/>
      <c r="C52" s="126"/>
      <c r="D52" s="126"/>
      <c r="E52" s="126"/>
      <c r="F52" s="126"/>
      <c r="G52" s="57"/>
    </row>
    <row r="53" spans="1:7" ht="21" customHeight="1">
      <c r="A53" s="125"/>
      <c r="B53" s="124"/>
      <c r="C53" s="126"/>
      <c r="D53" s="126"/>
      <c r="E53" s="126"/>
      <c r="F53" s="126"/>
      <c r="G53" s="57"/>
    </row>
    <row r="54" spans="1:7" ht="20.100000000000001" customHeight="1">
      <c r="A54" s="130"/>
      <c r="B54" s="124"/>
      <c r="C54" s="126"/>
      <c r="D54" s="126"/>
      <c r="E54" s="126"/>
      <c r="F54" s="126"/>
      <c r="G54" s="57"/>
    </row>
    <row r="55" spans="1:7" ht="20.100000000000001" customHeight="1">
      <c r="A55" s="19"/>
      <c r="B55" s="124"/>
      <c r="C55" s="126"/>
      <c r="D55" s="126"/>
      <c r="E55" s="126"/>
      <c r="F55" s="126"/>
      <c r="G55" s="57"/>
    </row>
    <row r="56" spans="1:7" ht="20.100000000000001" customHeight="1">
      <c r="A56" s="128"/>
      <c r="B56" s="124"/>
      <c r="C56" s="126"/>
      <c r="D56" s="126"/>
      <c r="E56" s="126"/>
      <c r="F56" s="126"/>
      <c r="G56" s="57"/>
    </row>
    <row r="57" spans="1:7" ht="18" customHeight="1">
      <c r="A57" s="129"/>
      <c r="B57" s="124"/>
      <c r="C57" s="126"/>
      <c r="D57" s="126"/>
      <c r="E57" s="126"/>
      <c r="F57" s="126"/>
      <c r="G57" s="57"/>
    </row>
    <row r="58" spans="1:7" ht="0.75" hidden="1" customHeight="1">
      <c r="A58" s="129"/>
      <c r="B58" s="33"/>
      <c r="C58" s="56"/>
      <c r="D58" s="56"/>
      <c r="E58" s="135"/>
      <c r="F58" s="135"/>
      <c r="G58" s="135"/>
    </row>
    <row r="59" spans="1:7" ht="18.75" hidden="1" customHeight="1" outlineLevel="1">
      <c r="A59" s="134"/>
      <c r="B59" s="134"/>
      <c r="C59" s="134"/>
      <c r="D59" s="134"/>
      <c r="E59" s="134"/>
      <c r="F59" s="134"/>
      <c r="G59" s="134"/>
    </row>
    <row r="60" spans="1:7" ht="21" customHeight="1" collapsed="1">
      <c r="A60" s="129"/>
      <c r="B60" s="124"/>
      <c r="C60" s="126"/>
      <c r="D60" s="126"/>
      <c r="E60" s="126"/>
      <c r="F60" s="126"/>
      <c r="G60" s="57"/>
    </row>
    <row r="61" spans="1:7" ht="23.25" customHeight="1">
      <c r="A61" s="37"/>
      <c r="B61" s="124"/>
      <c r="C61" s="126"/>
      <c r="D61" s="126"/>
      <c r="E61" s="126"/>
      <c r="F61" s="126"/>
      <c r="G61" s="57"/>
    </row>
    <row r="62" spans="1:7" ht="36.75" customHeight="1">
      <c r="A62" s="37"/>
      <c r="B62" s="124"/>
      <c r="C62" s="126"/>
      <c r="D62" s="126"/>
      <c r="E62" s="126"/>
      <c r="F62" s="126"/>
      <c r="G62" s="57"/>
    </row>
    <row r="63" spans="1:7" ht="37.5" customHeight="1">
      <c r="A63" s="129"/>
      <c r="B63" s="124"/>
      <c r="C63" s="126"/>
      <c r="D63" s="126"/>
      <c r="E63" s="126"/>
      <c r="F63" s="126"/>
      <c r="G63" s="57"/>
    </row>
    <row r="64" spans="1:7" ht="37.5" customHeight="1">
      <c r="A64" s="129"/>
      <c r="B64" s="124"/>
      <c r="C64" s="126"/>
      <c r="D64" s="126"/>
      <c r="E64" s="126"/>
      <c r="F64" s="126"/>
      <c r="G64" s="57"/>
    </row>
    <row r="65" spans="1:7" ht="21" customHeight="1">
      <c r="A65" s="130"/>
      <c r="B65" s="124"/>
      <c r="C65" s="126"/>
      <c r="D65" s="126"/>
      <c r="E65" s="126"/>
      <c r="F65" s="126"/>
      <c r="G65" s="57"/>
    </row>
    <row r="66" spans="1:7" ht="20.100000000000001" customHeight="1">
      <c r="A66" s="134"/>
      <c r="B66" s="134"/>
      <c r="C66" s="134"/>
      <c r="D66" s="134"/>
      <c r="E66" s="134"/>
      <c r="F66" s="134"/>
      <c r="G66" s="134"/>
    </row>
    <row r="67" spans="1:7" ht="19.5" customHeight="1">
      <c r="A67" s="19"/>
      <c r="B67" s="123"/>
      <c r="C67" s="126"/>
      <c r="D67" s="126"/>
      <c r="E67" s="126"/>
      <c r="F67" s="126"/>
      <c r="G67" s="57"/>
    </row>
    <row r="68" spans="1:7" ht="20.100000000000001" customHeight="1">
      <c r="A68" s="19"/>
      <c r="B68" s="123"/>
      <c r="C68" s="126"/>
      <c r="D68" s="126"/>
      <c r="E68" s="126"/>
      <c r="F68" s="126"/>
      <c r="G68" s="57"/>
    </row>
    <row r="69" spans="1:7" ht="21" customHeight="1">
      <c r="A69" s="128"/>
      <c r="B69" s="123"/>
      <c r="C69" s="126"/>
      <c r="D69" s="126"/>
      <c r="E69" s="126"/>
      <c r="F69" s="126"/>
      <c r="G69" s="57"/>
    </row>
    <row r="70" spans="1:7" ht="24" customHeight="1">
      <c r="A70" s="136"/>
      <c r="B70" s="136"/>
      <c r="C70" s="136"/>
      <c r="D70" s="136"/>
      <c r="E70" s="136"/>
      <c r="F70" s="136"/>
      <c r="G70" s="136"/>
    </row>
    <row r="71" spans="1:7" ht="16.5" customHeight="1">
      <c r="A71" s="129"/>
      <c r="B71" s="123"/>
      <c r="C71" s="126"/>
      <c r="D71" s="126"/>
      <c r="E71" s="126"/>
      <c r="F71" s="126"/>
      <c r="G71" s="57"/>
    </row>
    <row r="72" spans="1:7" ht="20.100000000000001" customHeight="1">
      <c r="A72" s="137"/>
      <c r="B72" s="137"/>
      <c r="C72" s="137"/>
      <c r="D72" s="137"/>
      <c r="E72" s="137"/>
      <c r="F72" s="137"/>
      <c r="G72" s="137"/>
    </row>
    <row r="73" spans="1:7" ht="16.5" customHeight="1">
      <c r="A73" s="129"/>
      <c r="B73" s="123"/>
      <c r="C73" s="126"/>
      <c r="D73" s="126"/>
      <c r="E73" s="126"/>
      <c r="F73" s="126"/>
      <c r="G73" s="57"/>
    </row>
    <row r="74" spans="1:7" ht="20.100000000000001" customHeight="1">
      <c r="A74" s="129"/>
      <c r="B74" s="123"/>
      <c r="C74" s="126"/>
      <c r="D74" s="126"/>
      <c r="E74" s="126"/>
      <c r="F74" s="126"/>
      <c r="G74" s="57"/>
    </row>
    <row r="75" spans="1:7" ht="20.100000000000001" customHeight="1">
      <c r="A75" s="134"/>
      <c r="B75" s="134"/>
      <c r="C75" s="134"/>
      <c r="D75" s="134"/>
      <c r="E75" s="134"/>
      <c r="F75" s="134"/>
      <c r="G75" s="134"/>
    </row>
    <row r="76" spans="1:7" ht="18" customHeight="1">
      <c r="A76" s="129"/>
      <c r="B76" s="123"/>
      <c r="C76" s="126"/>
      <c r="D76" s="126"/>
      <c r="E76" s="126"/>
      <c r="F76" s="126"/>
      <c r="G76" s="57"/>
    </row>
    <row r="77" spans="1:7" ht="20.100000000000001" customHeight="1">
      <c r="A77" s="129"/>
      <c r="B77" s="123"/>
      <c r="C77" s="126"/>
      <c r="D77" s="126"/>
      <c r="E77" s="126"/>
      <c r="F77" s="126"/>
      <c r="G77" s="57"/>
    </row>
    <row r="78" spans="1:7" ht="20.100000000000001" customHeight="1">
      <c r="A78" s="131"/>
      <c r="B78" s="123"/>
      <c r="C78" s="126"/>
      <c r="D78" s="126"/>
      <c r="E78" s="126"/>
      <c r="F78" s="126"/>
      <c r="G78" s="57"/>
    </row>
    <row r="79" spans="1:7" ht="20.100000000000001" customHeight="1">
      <c r="A79" s="130"/>
      <c r="B79" s="123"/>
      <c r="C79" s="126"/>
      <c r="D79" s="126"/>
      <c r="E79" s="126"/>
      <c r="F79" s="126"/>
      <c r="G79" s="57"/>
    </row>
    <row r="80" spans="1:7" s="3" customFormat="1" ht="20.100000000000001" customHeight="1">
      <c r="A80" s="129"/>
      <c r="B80" s="123"/>
      <c r="C80" s="126"/>
      <c r="D80" s="126"/>
      <c r="E80" s="126"/>
      <c r="F80" s="126"/>
      <c r="G80" s="57"/>
    </row>
    <row r="81" spans="1:7" ht="20.100000000000001" customHeight="1">
      <c r="A81" s="129"/>
      <c r="B81" s="123"/>
      <c r="C81" s="126"/>
      <c r="D81" s="126"/>
      <c r="E81" s="126"/>
      <c r="F81" s="126"/>
      <c r="G81" s="57"/>
    </row>
    <row r="82" spans="1:7" ht="20.100000000000001" customHeight="1">
      <c r="A82" s="130"/>
      <c r="B82" s="123"/>
      <c r="C82" s="126"/>
      <c r="D82" s="126"/>
      <c r="E82" s="126"/>
      <c r="F82" s="126"/>
      <c r="G82" s="57"/>
    </row>
    <row r="83" spans="1:7" s="3" customFormat="1" ht="20.100000000000001" customHeight="1">
      <c r="A83" s="129"/>
      <c r="B83" s="123"/>
      <c r="C83" s="126"/>
      <c r="D83" s="126"/>
      <c r="E83" s="126"/>
      <c r="F83" s="126"/>
      <c r="G83" s="57"/>
    </row>
    <row r="84" spans="1:7" ht="20.100000000000001" customHeight="1">
      <c r="A84" s="129"/>
      <c r="B84" s="123"/>
      <c r="C84" s="126"/>
      <c r="D84" s="126"/>
      <c r="E84" s="126"/>
      <c r="F84" s="126"/>
      <c r="G84" s="57"/>
    </row>
    <row r="85" spans="1:7" ht="20.100000000000001" customHeight="1">
      <c r="A85" s="130"/>
      <c r="B85" s="58"/>
      <c r="C85" s="126"/>
      <c r="D85" s="126"/>
      <c r="E85" s="126"/>
      <c r="F85" s="126"/>
      <c r="G85" s="57"/>
    </row>
    <row r="86" spans="1:7" s="3" customFormat="1" ht="20.100000000000001" customHeight="1">
      <c r="A86" s="130"/>
      <c r="B86" s="2"/>
      <c r="C86" s="126"/>
      <c r="D86" s="126"/>
      <c r="E86" s="126"/>
      <c r="F86" s="126"/>
      <c r="G86" s="57"/>
    </row>
    <row r="87" spans="1:7" ht="8.4499999999999993" customHeight="1">
      <c r="A87" s="19"/>
    </row>
    <row r="88" spans="1:7" ht="21.75" customHeight="1">
      <c r="A88" s="72"/>
      <c r="B88" s="73"/>
      <c r="C88" s="120"/>
      <c r="D88" s="74"/>
      <c r="E88" s="22"/>
      <c r="F88" s="22"/>
      <c r="G88" s="22"/>
    </row>
    <row r="89" spans="1:7" ht="20.100000000000001" customHeight="1">
      <c r="A89" s="75"/>
      <c r="B89" s="76"/>
      <c r="C89" s="75"/>
      <c r="D89" s="76"/>
      <c r="E89" s="76"/>
      <c r="F89" s="76"/>
      <c r="G89" s="76"/>
    </row>
    <row r="91" spans="1:7">
      <c r="A91" s="32"/>
    </row>
    <row r="92" spans="1:7">
      <c r="A92" s="32"/>
    </row>
    <row r="93" spans="1:7">
      <c r="A93" s="32"/>
    </row>
    <row r="94" spans="1:7">
      <c r="A94" s="32"/>
    </row>
    <row r="95" spans="1:7">
      <c r="A95" s="32"/>
    </row>
    <row r="96" spans="1:7">
      <c r="A96" s="32"/>
    </row>
    <row r="97" spans="1:1">
      <c r="A97" s="32"/>
    </row>
    <row r="98" spans="1:1">
      <c r="A98" s="32"/>
    </row>
    <row r="99" spans="1:1">
      <c r="A99" s="32"/>
    </row>
    <row r="100" spans="1:1">
      <c r="A100" s="32"/>
    </row>
    <row r="101" spans="1:1">
      <c r="A101" s="32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</sheetData>
  <mergeCells count="31">
    <mergeCell ref="A3:B3"/>
    <mergeCell ref="A8:B8"/>
    <mergeCell ref="A13:B13"/>
    <mergeCell ref="A15:B15"/>
    <mergeCell ref="F12:G12"/>
    <mergeCell ref="E4:G4"/>
    <mergeCell ref="G5:H5"/>
    <mergeCell ref="G8:J8"/>
    <mergeCell ref="G15:J15"/>
    <mergeCell ref="E10:G10"/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B25:D25"/>
    <mergeCell ref="A11:B11"/>
    <mergeCell ref="A12:B12"/>
    <mergeCell ref="B26:D26"/>
    <mergeCell ref="B20:D20"/>
    <mergeCell ref="B21:D21"/>
    <mergeCell ref="B22:D22"/>
    <mergeCell ref="B23:D23"/>
    <mergeCell ref="B24:D24"/>
    <mergeCell ref="A16:B16"/>
    <mergeCell ref="A18:B18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U316"/>
  <sheetViews>
    <sheetView view="pageBreakPreview" zoomScale="84" zoomScaleNormal="75" zoomScaleSheetLayoutView="84" workbookViewId="0">
      <pane xSplit="2" ySplit="6" topLeftCell="C82" activePane="bottomRight" state="frozen"/>
      <selection activeCell="A67" sqref="A67"/>
      <selection pane="topRight" activeCell="A67" sqref="A67"/>
      <selection pane="bottomLeft" activeCell="A67" sqref="A67"/>
      <selection pane="bottomRight" activeCell="H20" sqref="H20"/>
    </sheetView>
  </sheetViews>
  <sheetFormatPr defaultColWidth="9.140625" defaultRowHeight="18.75"/>
  <cols>
    <col min="1" max="1" width="50.140625" style="1" customWidth="1"/>
    <col min="2" max="2" width="18.28515625" style="2" customWidth="1"/>
    <col min="3" max="4" width="15.85546875" style="2" customWidth="1"/>
    <col min="5" max="5" width="13.85546875" style="2" customWidth="1"/>
    <col min="6" max="6" width="14.28515625" style="2" customWidth="1"/>
    <col min="7" max="7" width="12.28515625" style="2" customWidth="1"/>
    <col min="8" max="8" width="16.7109375" style="180" customWidth="1"/>
    <col min="9" max="9" width="15.85546875" style="2" customWidth="1"/>
    <col min="10" max="10" width="11.7109375" style="1" customWidth="1"/>
    <col min="11" max="16384" width="9.140625" style="1"/>
  </cols>
  <sheetData>
    <row r="1" spans="1:10" ht="25.5" customHeight="1">
      <c r="A1" s="410" t="s">
        <v>83</v>
      </c>
      <c r="B1" s="410"/>
      <c r="C1" s="410"/>
      <c r="D1" s="410"/>
      <c r="E1" s="410"/>
      <c r="F1" s="410"/>
      <c r="G1" s="410"/>
      <c r="H1" s="410"/>
      <c r="I1" s="410"/>
    </row>
    <row r="2" spans="1:10" ht="5.25" hidden="1" customHeight="1">
      <c r="A2" s="27"/>
      <c r="B2" s="33"/>
      <c r="C2" s="33"/>
      <c r="D2" s="33"/>
      <c r="E2" s="33"/>
      <c r="F2" s="33"/>
      <c r="G2" s="33"/>
      <c r="H2" s="177"/>
      <c r="I2" s="33"/>
    </row>
    <row r="3" spans="1:10" ht="42" customHeight="1">
      <c r="A3" s="385" t="s">
        <v>203</v>
      </c>
      <c r="B3" s="386" t="s">
        <v>15</v>
      </c>
      <c r="C3" s="388" t="s">
        <v>485</v>
      </c>
      <c r="D3" s="388"/>
      <c r="E3" s="387" t="s">
        <v>536</v>
      </c>
      <c r="F3" s="387"/>
      <c r="G3" s="387"/>
      <c r="H3" s="387"/>
      <c r="I3" s="411" t="s">
        <v>197</v>
      </c>
    </row>
    <row r="4" spans="1:10" ht="72.75" customHeight="1">
      <c r="A4" s="385"/>
      <c r="B4" s="386"/>
      <c r="C4" s="293" t="s">
        <v>527</v>
      </c>
      <c r="D4" s="341" t="s">
        <v>528</v>
      </c>
      <c r="E4" s="342" t="s">
        <v>535</v>
      </c>
      <c r="F4" s="341" t="s">
        <v>534</v>
      </c>
      <c r="G4" s="38" t="s">
        <v>383</v>
      </c>
      <c r="H4" s="178" t="s">
        <v>384</v>
      </c>
      <c r="I4" s="412"/>
    </row>
    <row r="5" spans="1:10" ht="12" customHeight="1">
      <c r="A5" s="82">
        <v>1</v>
      </c>
      <c r="B5" s="83">
        <v>2</v>
      </c>
      <c r="C5" s="82">
        <v>3</v>
      </c>
      <c r="D5" s="82">
        <v>4</v>
      </c>
      <c r="E5" s="83">
        <v>5</v>
      </c>
      <c r="F5" s="82">
        <v>6</v>
      </c>
      <c r="G5" s="82">
        <v>7</v>
      </c>
      <c r="H5" s="179">
        <v>8</v>
      </c>
      <c r="I5" s="272">
        <v>9</v>
      </c>
    </row>
    <row r="6" spans="1:10" s="3" customFormat="1" ht="22.5" customHeight="1">
      <c r="A6" s="415" t="s">
        <v>196</v>
      </c>
      <c r="B6" s="415"/>
      <c r="C6" s="415"/>
      <c r="D6" s="415"/>
      <c r="E6" s="415"/>
      <c r="F6" s="415"/>
      <c r="G6" s="415"/>
      <c r="H6" s="415"/>
      <c r="I6" s="416"/>
    </row>
    <row r="7" spans="1:10" s="3" customFormat="1" ht="42.75" customHeight="1">
      <c r="A7" s="242" t="s">
        <v>381</v>
      </c>
      <c r="B7" s="248">
        <v>1000</v>
      </c>
      <c r="C7" s="79">
        <v>0</v>
      </c>
      <c r="D7" s="79">
        <v>0</v>
      </c>
      <c r="E7" s="79">
        <v>0</v>
      </c>
      <c r="F7" s="79">
        <v>0</v>
      </c>
      <c r="G7" s="149">
        <f>F7-E7</f>
        <v>0</v>
      </c>
      <c r="H7" s="237" t="e">
        <f>F7/E7*100</f>
        <v>#DIV/0!</v>
      </c>
      <c r="I7" s="273"/>
      <c r="J7" s="276"/>
    </row>
    <row r="8" spans="1:10" ht="44.45" customHeight="1">
      <c r="A8" s="242" t="s">
        <v>382</v>
      </c>
      <c r="B8" s="243">
        <v>1010</v>
      </c>
      <c r="C8" s="149">
        <f t="shared" ref="C8" si="0">SUM(C9:C16)</f>
        <v>-265.27999999999997</v>
      </c>
      <c r="D8" s="149">
        <f t="shared" ref="D8:F8" si="1">SUM(D9:D16)</f>
        <v>-253</v>
      </c>
      <c r="E8" s="149">
        <f t="shared" si="1"/>
        <v>-133</v>
      </c>
      <c r="F8" s="149">
        <f t="shared" si="1"/>
        <v>-124</v>
      </c>
      <c r="G8" s="149">
        <f>F8-E8</f>
        <v>9</v>
      </c>
      <c r="H8" s="237">
        <f>F8/E8*100</f>
        <v>93.233082706766908</v>
      </c>
      <c r="I8" s="273"/>
      <c r="J8" s="277"/>
    </row>
    <row r="9" spans="1:10" ht="22.7" customHeight="1">
      <c r="A9" s="244" t="s">
        <v>202</v>
      </c>
      <c r="B9" s="245">
        <v>1011</v>
      </c>
      <c r="C9" s="344" t="s">
        <v>253</v>
      </c>
      <c r="D9" s="344" t="s">
        <v>253</v>
      </c>
      <c r="E9" s="79" t="s">
        <v>253</v>
      </c>
      <c r="F9" s="79" t="s">
        <v>253</v>
      </c>
      <c r="G9" s="149" t="e">
        <f t="shared" ref="G9:G16" si="2">F9-E9</f>
        <v>#VALUE!</v>
      </c>
      <c r="H9" s="237" t="e">
        <f t="shared" ref="H9:H16" si="3">F9/E9*100</f>
        <v>#VALUE!</v>
      </c>
      <c r="I9" s="274"/>
      <c r="J9" s="276"/>
    </row>
    <row r="10" spans="1:10" ht="21" customHeight="1">
      <c r="A10" s="244" t="s">
        <v>59</v>
      </c>
      <c r="B10" s="245">
        <v>1012</v>
      </c>
      <c r="C10" s="344" t="s">
        <v>253</v>
      </c>
      <c r="D10" s="344" t="s">
        <v>253</v>
      </c>
      <c r="E10" s="79" t="s">
        <v>253</v>
      </c>
      <c r="F10" s="79" t="s">
        <v>253</v>
      </c>
      <c r="G10" s="149" t="e">
        <f t="shared" si="2"/>
        <v>#VALUE!</v>
      </c>
      <c r="H10" s="237" t="e">
        <f t="shared" si="3"/>
        <v>#VALUE!</v>
      </c>
      <c r="I10" s="274"/>
      <c r="J10" s="276"/>
    </row>
    <row r="11" spans="1:10" ht="21" customHeight="1">
      <c r="A11" s="244" t="s">
        <v>58</v>
      </c>
      <c r="B11" s="245">
        <v>1013</v>
      </c>
      <c r="C11" s="344"/>
      <c r="D11" s="344"/>
      <c r="E11" s="79">
        <v>-1</v>
      </c>
      <c r="F11" s="79"/>
      <c r="G11" s="149">
        <f t="shared" si="2"/>
        <v>1</v>
      </c>
      <c r="H11" s="237">
        <f t="shared" si="3"/>
        <v>0</v>
      </c>
      <c r="I11" s="274"/>
      <c r="J11" s="276"/>
    </row>
    <row r="12" spans="1:10" ht="21" customHeight="1">
      <c r="A12" s="244" t="s">
        <v>35</v>
      </c>
      <c r="B12" s="245">
        <v>1014</v>
      </c>
      <c r="C12" s="344"/>
      <c r="D12" s="344"/>
      <c r="E12" s="79">
        <v>0</v>
      </c>
      <c r="F12" s="79"/>
      <c r="G12" s="149">
        <f t="shared" si="2"/>
        <v>0</v>
      </c>
      <c r="H12" s="237" t="e">
        <f t="shared" si="3"/>
        <v>#DIV/0!</v>
      </c>
      <c r="I12" s="274"/>
      <c r="J12" s="276"/>
    </row>
    <row r="13" spans="1:10" ht="19.5" customHeight="1">
      <c r="A13" s="244" t="s">
        <v>36</v>
      </c>
      <c r="B13" s="245">
        <v>1015</v>
      </c>
      <c r="C13" s="344"/>
      <c r="D13" s="344"/>
      <c r="E13" s="79" t="s">
        <v>253</v>
      </c>
      <c r="F13" s="79"/>
      <c r="G13" s="149" t="e">
        <f t="shared" si="2"/>
        <v>#VALUE!</v>
      </c>
      <c r="H13" s="237" t="e">
        <f t="shared" si="3"/>
        <v>#VALUE!</v>
      </c>
      <c r="I13" s="274"/>
      <c r="J13" s="276"/>
    </row>
    <row r="14" spans="1:10" ht="48" customHeight="1">
      <c r="A14" s="244" t="s">
        <v>376</v>
      </c>
      <c r="B14" s="245">
        <v>1016</v>
      </c>
      <c r="C14" s="344" t="s">
        <v>253</v>
      </c>
      <c r="D14" s="344" t="s">
        <v>253</v>
      </c>
      <c r="E14" s="79" t="s">
        <v>253</v>
      </c>
      <c r="F14" s="79" t="s">
        <v>253</v>
      </c>
      <c r="G14" s="149" t="e">
        <f t="shared" si="2"/>
        <v>#VALUE!</v>
      </c>
      <c r="H14" s="237" t="e">
        <f t="shared" si="3"/>
        <v>#VALUE!</v>
      </c>
      <c r="I14" s="274"/>
      <c r="J14" s="276"/>
    </row>
    <row r="15" spans="1:10" ht="33" customHeight="1">
      <c r="A15" s="244" t="s">
        <v>377</v>
      </c>
      <c r="B15" s="245">
        <v>1017</v>
      </c>
      <c r="C15" s="344">
        <v>-263</v>
      </c>
      <c r="D15" s="344">
        <v>-252</v>
      </c>
      <c r="E15" s="79">
        <v>-131</v>
      </c>
      <c r="F15" s="79">
        <v>-123</v>
      </c>
      <c r="G15" s="149">
        <f t="shared" si="2"/>
        <v>8</v>
      </c>
      <c r="H15" s="237">
        <f t="shared" si="3"/>
        <v>93.893129770992374</v>
      </c>
      <c r="I15" s="274"/>
      <c r="J15" s="276"/>
    </row>
    <row r="16" spans="1:10" ht="22.7" customHeight="1">
      <c r="A16" s="240" t="s">
        <v>519</v>
      </c>
      <c r="B16" s="245">
        <v>1018</v>
      </c>
      <c r="C16" s="79">
        <v>-2.2799999999999998</v>
      </c>
      <c r="D16" s="344">
        <v>-1</v>
      </c>
      <c r="E16" s="79">
        <v>-1</v>
      </c>
      <c r="F16" s="79">
        <v>-1</v>
      </c>
      <c r="G16" s="149">
        <f t="shared" si="2"/>
        <v>0</v>
      </c>
      <c r="H16" s="237">
        <f t="shared" si="3"/>
        <v>100</v>
      </c>
      <c r="I16" s="274"/>
      <c r="J16" s="276"/>
    </row>
    <row r="17" spans="1:10" s="3" customFormat="1" ht="27.75" customHeight="1">
      <c r="A17" s="246" t="s">
        <v>21</v>
      </c>
      <c r="B17" s="243">
        <v>1020</v>
      </c>
      <c r="C17" s="122">
        <f t="shared" ref="C17" si="4">SUM(C7:C8)</f>
        <v>-265.27999999999997</v>
      </c>
      <c r="D17" s="122">
        <f t="shared" ref="D17:F17" si="5">SUM(D7:D8)</f>
        <v>-253</v>
      </c>
      <c r="E17" s="122">
        <f t="shared" si="5"/>
        <v>-133</v>
      </c>
      <c r="F17" s="122">
        <f t="shared" si="5"/>
        <v>-124</v>
      </c>
      <c r="G17" s="122">
        <f>F17-E17</f>
        <v>9</v>
      </c>
      <c r="H17" s="247">
        <f>F17/E17*100</f>
        <v>93.233082706766908</v>
      </c>
      <c r="I17" s="275"/>
      <c r="J17" s="278"/>
    </row>
    <row r="18" spans="1:10" s="3" customFormat="1" ht="20.25" customHeight="1">
      <c r="A18" s="246"/>
      <c r="B18" s="243"/>
      <c r="C18" s="122"/>
      <c r="D18" s="122"/>
      <c r="E18" s="122"/>
      <c r="F18" s="122"/>
      <c r="G18" s="122"/>
      <c r="H18" s="247"/>
      <c r="I18" s="275"/>
      <c r="J18" s="278"/>
    </row>
    <row r="19" spans="1:10" ht="34.5" customHeight="1">
      <c r="A19" s="241" t="s">
        <v>385</v>
      </c>
      <c r="B19" s="248">
        <v>1030</v>
      </c>
      <c r="C19" s="344">
        <v>3</v>
      </c>
      <c r="D19" s="344">
        <v>6</v>
      </c>
      <c r="E19" s="79">
        <v>2</v>
      </c>
      <c r="F19" s="344">
        <v>6</v>
      </c>
      <c r="G19" s="66">
        <f>F19-E19</f>
        <v>4</v>
      </c>
      <c r="H19" s="247">
        <f>F19/E19*100</f>
        <v>300</v>
      </c>
      <c r="I19" s="273"/>
      <c r="J19" s="271"/>
    </row>
    <row r="20" spans="1:10" ht="16.5" customHeight="1">
      <c r="A20" s="244" t="s">
        <v>159</v>
      </c>
      <c r="B20" s="248">
        <v>1031</v>
      </c>
      <c r="C20" s="79"/>
      <c r="D20" s="79"/>
      <c r="E20" s="79"/>
      <c r="F20" s="79"/>
      <c r="G20" s="80">
        <f>F20-E20</f>
        <v>0</v>
      </c>
      <c r="H20" s="249"/>
      <c r="I20" s="273"/>
      <c r="J20" s="276"/>
    </row>
    <row r="21" spans="1:10" ht="32.25" customHeight="1">
      <c r="A21" s="242" t="s">
        <v>398</v>
      </c>
      <c r="B21" s="243">
        <v>1040</v>
      </c>
      <c r="C21" s="149">
        <f>SUM(C22:C41,C43)</f>
        <v>-95</v>
      </c>
      <c r="D21" s="149">
        <f>SUM(D22:D41,D43)</f>
        <v>-111</v>
      </c>
      <c r="E21" s="149">
        <f>SUM(E22:E41,E43)</f>
        <v>-55</v>
      </c>
      <c r="F21" s="149">
        <f>SUM(F22:F41,F43)</f>
        <v>-53</v>
      </c>
      <c r="G21" s="149">
        <f>F21-E21</f>
        <v>2</v>
      </c>
      <c r="H21" s="247">
        <f>F21/E21*100</f>
        <v>96.36363636363636</v>
      </c>
      <c r="I21" s="273"/>
      <c r="J21" s="277"/>
    </row>
    <row r="22" spans="1:10" ht="33.75" customHeight="1">
      <c r="A22" s="244" t="s">
        <v>91</v>
      </c>
      <c r="B22" s="248">
        <v>1041</v>
      </c>
      <c r="C22" s="79" t="s">
        <v>253</v>
      </c>
      <c r="D22" s="79" t="s">
        <v>253</v>
      </c>
      <c r="E22" s="79" t="s">
        <v>253</v>
      </c>
      <c r="F22" s="79" t="s">
        <v>253</v>
      </c>
      <c r="G22" s="80"/>
      <c r="H22" s="249"/>
      <c r="I22" s="273"/>
      <c r="J22" s="276"/>
    </row>
    <row r="23" spans="1:10" ht="21.75" customHeight="1">
      <c r="A23" s="244" t="s">
        <v>151</v>
      </c>
      <c r="B23" s="248">
        <v>1042</v>
      </c>
      <c r="C23" s="79" t="s">
        <v>253</v>
      </c>
      <c r="D23" s="79" t="s">
        <v>253</v>
      </c>
      <c r="E23" s="79" t="s">
        <v>253</v>
      </c>
      <c r="F23" s="79" t="s">
        <v>253</v>
      </c>
      <c r="G23" s="80"/>
      <c r="H23" s="249"/>
      <c r="I23" s="273"/>
      <c r="J23" s="276"/>
    </row>
    <row r="24" spans="1:10" ht="21.75" customHeight="1">
      <c r="A24" s="244" t="s">
        <v>56</v>
      </c>
      <c r="B24" s="248">
        <v>1043</v>
      </c>
      <c r="C24" s="79" t="s">
        <v>253</v>
      </c>
      <c r="D24" s="79" t="s">
        <v>253</v>
      </c>
      <c r="E24" s="79" t="s">
        <v>253</v>
      </c>
      <c r="F24" s="79" t="s">
        <v>253</v>
      </c>
      <c r="G24" s="80"/>
      <c r="H24" s="249"/>
      <c r="I24" s="273"/>
      <c r="J24" s="276"/>
    </row>
    <row r="25" spans="1:10" ht="21.75" customHeight="1">
      <c r="A25" s="244" t="s">
        <v>19</v>
      </c>
      <c r="B25" s="248">
        <v>1044</v>
      </c>
      <c r="C25" s="79" t="s">
        <v>253</v>
      </c>
      <c r="D25" s="79" t="s">
        <v>253</v>
      </c>
      <c r="E25" s="79" t="s">
        <v>253</v>
      </c>
      <c r="F25" s="79" t="s">
        <v>253</v>
      </c>
      <c r="G25" s="80"/>
      <c r="H25" s="249"/>
      <c r="I25" s="273"/>
      <c r="J25" s="276"/>
    </row>
    <row r="26" spans="1:10" ht="19.5" customHeight="1">
      <c r="A26" s="244" t="s">
        <v>20</v>
      </c>
      <c r="B26" s="248">
        <v>1045</v>
      </c>
      <c r="C26" s="79" t="s">
        <v>253</v>
      </c>
      <c r="D26" s="79" t="s">
        <v>253</v>
      </c>
      <c r="E26" s="79" t="s">
        <v>253</v>
      </c>
      <c r="F26" s="79" t="s">
        <v>253</v>
      </c>
      <c r="G26" s="80"/>
      <c r="H26" s="249"/>
      <c r="I26" s="273"/>
      <c r="J26" s="276"/>
    </row>
    <row r="27" spans="1:10" ht="20.100000000000001" customHeight="1">
      <c r="A27" s="244" t="s">
        <v>33</v>
      </c>
      <c r="B27" s="248">
        <v>1046</v>
      </c>
      <c r="C27" s="79" t="s">
        <v>253</v>
      </c>
      <c r="D27" s="79" t="s">
        <v>253</v>
      </c>
      <c r="E27" s="79" t="s">
        <v>253</v>
      </c>
      <c r="F27" s="79" t="s">
        <v>253</v>
      </c>
      <c r="G27" s="80"/>
      <c r="H27" s="249"/>
      <c r="I27" s="273"/>
      <c r="J27" s="276"/>
    </row>
    <row r="28" spans="1:10" ht="20.100000000000001" customHeight="1">
      <c r="A28" s="244" t="s">
        <v>34</v>
      </c>
      <c r="B28" s="248">
        <v>1047</v>
      </c>
      <c r="C28" s="79" t="s">
        <v>253</v>
      </c>
      <c r="D28" s="79" t="s">
        <v>253</v>
      </c>
      <c r="E28" s="79" t="s">
        <v>253</v>
      </c>
      <c r="F28" s="79" t="s">
        <v>253</v>
      </c>
      <c r="G28" s="80"/>
      <c r="H28" s="249"/>
      <c r="I28" s="273"/>
      <c r="J28" s="276"/>
    </row>
    <row r="29" spans="1:10" ht="20.25" customHeight="1">
      <c r="A29" s="244" t="s">
        <v>35</v>
      </c>
      <c r="B29" s="248">
        <v>1048</v>
      </c>
      <c r="C29" s="344">
        <v>-77</v>
      </c>
      <c r="D29" s="344">
        <v>-85</v>
      </c>
      <c r="E29" s="79">
        <v>-44</v>
      </c>
      <c r="F29" s="79">
        <v>-42</v>
      </c>
      <c r="G29" s="80"/>
      <c r="H29" s="249"/>
      <c r="I29" s="273"/>
      <c r="J29" s="276"/>
    </row>
    <row r="30" spans="1:10" ht="20.25" customHeight="1">
      <c r="A30" s="244" t="s">
        <v>36</v>
      </c>
      <c r="B30" s="248">
        <v>1049</v>
      </c>
      <c r="C30" s="344">
        <v>-17</v>
      </c>
      <c r="D30" s="344">
        <v>-19</v>
      </c>
      <c r="E30" s="79">
        <v>-10</v>
      </c>
      <c r="F30" s="79">
        <v>-10</v>
      </c>
      <c r="G30" s="80"/>
      <c r="H30" s="249"/>
      <c r="I30" s="273"/>
      <c r="J30" s="276"/>
    </row>
    <row r="31" spans="1:10" ht="35.450000000000003" customHeight="1">
      <c r="A31" s="244" t="s">
        <v>37</v>
      </c>
      <c r="B31" s="248">
        <v>1050</v>
      </c>
      <c r="C31" s="79" t="s">
        <v>253</v>
      </c>
      <c r="D31" s="79" t="s">
        <v>253</v>
      </c>
      <c r="E31" s="79" t="s">
        <v>253</v>
      </c>
      <c r="F31" s="79" t="s">
        <v>538</v>
      </c>
      <c r="G31" s="80"/>
      <c r="H31" s="249"/>
      <c r="I31" s="273"/>
      <c r="J31" s="276"/>
    </row>
    <row r="32" spans="1:10" ht="46.5" customHeight="1">
      <c r="A32" s="244" t="s">
        <v>38</v>
      </c>
      <c r="B32" s="248">
        <v>1051</v>
      </c>
      <c r="C32" s="79" t="s">
        <v>253</v>
      </c>
      <c r="D32" s="79" t="s">
        <v>253</v>
      </c>
      <c r="E32" s="79" t="s">
        <v>253</v>
      </c>
      <c r="F32" s="79" t="s">
        <v>253</v>
      </c>
      <c r="G32" s="80"/>
      <c r="H32" s="249"/>
      <c r="I32" s="273"/>
      <c r="J32" s="276"/>
    </row>
    <row r="33" spans="1:10" ht="33.75" customHeight="1">
      <c r="A33" s="244" t="s">
        <v>39</v>
      </c>
      <c r="B33" s="248">
        <v>1052</v>
      </c>
      <c r="C33" s="79" t="s">
        <v>253</v>
      </c>
      <c r="D33" s="79" t="s">
        <v>253</v>
      </c>
      <c r="E33" s="79" t="s">
        <v>253</v>
      </c>
      <c r="F33" s="79" t="s">
        <v>253</v>
      </c>
      <c r="G33" s="80"/>
      <c r="H33" s="249"/>
      <c r="I33" s="273"/>
      <c r="J33" s="276"/>
    </row>
    <row r="34" spans="1:10" ht="31.7" customHeight="1">
      <c r="A34" s="244" t="s">
        <v>378</v>
      </c>
      <c r="B34" s="248">
        <v>1053</v>
      </c>
      <c r="C34" s="79" t="s">
        <v>253</v>
      </c>
      <c r="D34" s="79" t="s">
        <v>253</v>
      </c>
      <c r="E34" s="79" t="s">
        <v>253</v>
      </c>
      <c r="F34" s="79" t="s">
        <v>253</v>
      </c>
      <c r="G34" s="80"/>
      <c r="H34" s="249"/>
      <c r="I34" s="273"/>
      <c r="J34" s="276"/>
    </row>
    <row r="35" spans="1:10" ht="21.75" customHeight="1">
      <c r="A35" s="244" t="s">
        <v>40</v>
      </c>
      <c r="B35" s="248">
        <v>1054</v>
      </c>
      <c r="C35" s="79" t="s">
        <v>253</v>
      </c>
      <c r="D35" s="79" t="s">
        <v>253</v>
      </c>
      <c r="E35" s="79" t="s">
        <v>253</v>
      </c>
      <c r="F35" s="79" t="s">
        <v>253</v>
      </c>
      <c r="G35" s="80"/>
      <c r="H35" s="249"/>
      <c r="I35" s="273"/>
      <c r="J35" s="276"/>
    </row>
    <row r="36" spans="1:10" ht="20.25" customHeight="1">
      <c r="A36" s="244" t="s">
        <v>60</v>
      </c>
      <c r="B36" s="248">
        <v>1055</v>
      </c>
      <c r="C36" s="79" t="s">
        <v>253</v>
      </c>
      <c r="D36" s="79" t="s">
        <v>253</v>
      </c>
      <c r="E36" s="79" t="s">
        <v>253</v>
      </c>
      <c r="F36" s="79" t="s">
        <v>253</v>
      </c>
      <c r="G36" s="80"/>
      <c r="H36" s="249"/>
      <c r="I36" s="273"/>
      <c r="J36" s="276"/>
    </row>
    <row r="37" spans="1:10" ht="20.100000000000001" customHeight="1">
      <c r="A37" s="244" t="s">
        <v>41</v>
      </c>
      <c r="B37" s="248">
        <v>1056</v>
      </c>
      <c r="C37" s="79" t="s">
        <v>253</v>
      </c>
      <c r="D37" s="79" t="s">
        <v>253</v>
      </c>
      <c r="E37" s="79" t="s">
        <v>253</v>
      </c>
      <c r="F37" s="79" t="s">
        <v>253</v>
      </c>
      <c r="G37" s="80"/>
      <c r="H37" s="249"/>
      <c r="I37" s="273"/>
      <c r="J37" s="276"/>
    </row>
    <row r="38" spans="1:10" ht="21.75" customHeight="1">
      <c r="A38" s="244" t="s">
        <v>42</v>
      </c>
      <c r="B38" s="248">
        <v>1057</v>
      </c>
      <c r="C38" s="79" t="s">
        <v>253</v>
      </c>
      <c r="D38" s="79" t="s">
        <v>253</v>
      </c>
      <c r="E38" s="79" t="s">
        <v>253</v>
      </c>
      <c r="F38" s="79" t="s">
        <v>253</v>
      </c>
      <c r="G38" s="80"/>
      <c r="H38" s="249"/>
      <c r="I38" s="273"/>
      <c r="J38" s="276"/>
    </row>
    <row r="39" spans="1:10" ht="30.75" customHeight="1">
      <c r="A39" s="244" t="s">
        <v>43</v>
      </c>
      <c r="B39" s="248">
        <v>1058</v>
      </c>
      <c r="C39" s="79" t="s">
        <v>253</v>
      </c>
      <c r="D39" s="79" t="s">
        <v>253</v>
      </c>
      <c r="E39" s="79" t="s">
        <v>253</v>
      </c>
      <c r="F39" s="79" t="s">
        <v>253</v>
      </c>
      <c r="G39" s="80"/>
      <c r="H39" s="249"/>
      <c r="I39" s="273"/>
      <c r="J39" s="276"/>
    </row>
    <row r="40" spans="1:10" ht="30.75" customHeight="1">
      <c r="A40" s="244" t="s">
        <v>44</v>
      </c>
      <c r="B40" s="248">
        <v>1059</v>
      </c>
      <c r="C40" s="79" t="s">
        <v>253</v>
      </c>
      <c r="D40" s="79" t="s">
        <v>253</v>
      </c>
      <c r="E40" s="79" t="s">
        <v>253</v>
      </c>
      <c r="F40" s="79" t="s">
        <v>253</v>
      </c>
      <c r="G40" s="80"/>
      <c r="H40" s="249"/>
      <c r="I40" s="273"/>
      <c r="J40" s="276"/>
    </row>
    <row r="41" spans="1:10" ht="50.25" customHeight="1">
      <c r="A41" s="244" t="s">
        <v>68</v>
      </c>
      <c r="B41" s="248">
        <v>1060</v>
      </c>
      <c r="C41" s="79" t="s">
        <v>253</v>
      </c>
      <c r="D41" s="79" t="s">
        <v>253</v>
      </c>
      <c r="E41" s="79" t="s">
        <v>253</v>
      </c>
      <c r="F41" s="79" t="s">
        <v>253</v>
      </c>
      <c r="G41" s="80"/>
      <c r="H41" s="249"/>
      <c r="I41" s="273"/>
      <c r="J41" s="276"/>
    </row>
    <row r="42" spans="1:10" ht="22.7" customHeight="1">
      <c r="A42" s="345" t="s">
        <v>45</v>
      </c>
      <c r="B42" s="346">
        <v>1061</v>
      </c>
      <c r="C42" s="251" t="s">
        <v>253</v>
      </c>
      <c r="D42" s="251" t="s">
        <v>253</v>
      </c>
      <c r="E42" s="251" t="s">
        <v>253</v>
      </c>
      <c r="F42" s="251" t="s">
        <v>253</v>
      </c>
      <c r="G42" s="138"/>
      <c r="H42" s="347"/>
      <c r="I42" s="273"/>
      <c r="J42" s="279"/>
    </row>
    <row r="43" spans="1:10" ht="31.7" customHeight="1">
      <c r="A43" s="244" t="s">
        <v>386</v>
      </c>
      <c r="B43" s="248">
        <v>1062</v>
      </c>
      <c r="C43" s="79">
        <v>-1</v>
      </c>
      <c r="D43" s="344">
        <v>-7</v>
      </c>
      <c r="E43" s="79">
        <v>-1</v>
      </c>
      <c r="F43" s="79">
        <v>-1</v>
      </c>
      <c r="G43" s="80"/>
      <c r="H43" s="249"/>
      <c r="I43" s="348"/>
      <c r="J43" s="279"/>
    </row>
    <row r="44" spans="1:10" ht="27.75" customHeight="1">
      <c r="A44" s="349" t="s">
        <v>387</v>
      </c>
      <c r="B44" s="243">
        <v>1070</v>
      </c>
      <c r="C44" s="149">
        <f>SUM(C47:C51)</f>
        <v>0</v>
      </c>
      <c r="D44" s="149">
        <f>SUM(D47:D51)</f>
        <v>0</v>
      </c>
      <c r="E44" s="149">
        <f>SUM(E47:E51)</f>
        <v>0</v>
      </c>
      <c r="F44" s="149">
        <f>SUM(F47:F51)</f>
        <v>0</v>
      </c>
      <c r="G44" s="149">
        <f>F44-E44</f>
        <v>0</v>
      </c>
      <c r="H44" s="247" t="e">
        <f>F44/E44*100</f>
        <v>#DIV/0!</v>
      </c>
      <c r="I44" s="273"/>
      <c r="J44" s="277"/>
    </row>
    <row r="45" spans="1:10" ht="22.7" customHeight="1">
      <c r="A45" s="244" t="s">
        <v>35</v>
      </c>
      <c r="B45" s="248">
        <v>1071</v>
      </c>
      <c r="C45" s="79" t="s">
        <v>253</v>
      </c>
      <c r="D45" s="79" t="s">
        <v>253</v>
      </c>
      <c r="E45" s="79" t="s">
        <v>253</v>
      </c>
      <c r="F45" s="79" t="s">
        <v>253</v>
      </c>
      <c r="G45" s="80"/>
      <c r="H45" s="249"/>
      <c r="I45" s="273"/>
      <c r="J45" s="276"/>
    </row>
    <row r="46" spans="1:10" ht="20.25" customHeight="1">
      <c r="A46" s="244" t="s">
        <v>36</v>
      </c>
      <c r="B46" s="248">
        <v>1072</v>
      </c>
      <c r="C46" s="79" t="s">
        <v>253</v>
      </c>
      <c r="D46" s="79" t="s">
        <v>253</v>
      </c>
      <c r="E46" s="79" t="s">
        <v>253</v>
      </c>
      <c r="F46" s="79" t="s">
        <v>253</v>
      </c>
      <c r="G46" s="80"/>
      <c r="H46" s="249"/>
      <c r="I46" s="273"/>
      <c r="J46" s="276"/>
    </row>
    <row r="47" spans="1:10" ht="21" customHeight="1">
      <c r="A47" s="244" t="s">
        <v>132</v>
      </c>
      <c r="B47" s="248">
        <v>1073</v>
      </c>
      <c r="C47" s="79" t="s">
        <v>253</v>
      </c>
      <c r="D47" s="79" t="s">
        <v>253</v>
      </c>
      <c r="E47" s="79" t="s">
        <v>253</v>
      </c>
      <c r="F47" s="79" t="s">
        <v>253</v>
      </c>
      <c r="G47" s="80"/>
      <c r="H47" s="249"/>
      <c r="I47" s="273"/>
      <c r="J47" s="276"/>
    </row>
    <row r="48" spans="1:10" ht="29.25" customHeight="1">
      <c r="A48" s="244" t="s">
        <v>57</v>
      </c>
      <c r="B48" s="248">
        <v>1074</v>
      </c>
      <c r="C48" s="79" t="s">
        <v>253</v>
      </c>
      <c r="D48" s="79" t="s">
        <v>253</v>
      </c>
      <c r="E48" s="79" t="s">
        <v>253</v>
      </c>
      <c r="F48" s="79" t="s">
        <v>253</v>
      </c>
      <c r="G48" s="80"/>
      <c r="H48" s="249"/>
      <c r="I48" s="273"/>
      <c r="J48" s="276"/>
    </row>
    <row r="49" spans="1:15" ht="19.5" customHeight="1">
      <c r="A49" s="244" t="s">
        <v>71</v>
      </c>
      <c r="B49" s="248">
        <v>1075</v>
      </c>
      <c r="C49" s="79" t="s">
        <v>253</v>
      </c>
      <c r="D49" s="79" t="s">
        <v>253</v>
      </c>
      <c r="E49" s="79" t="s">
        <v>253</v>
      </c>
      <c r="F49" s="79" t="s">
        <v>253</v>
      </c>
      <c r="G49" s="80"/>
      <c r="H49" s="249"/>
      <c r="I49" s="273"/>
      <c r="J49" s="276"/>
      <c r="O49" s="1" t="s">
        <v>481</v>
      </c>
    </row>
    <row r="50" spans="1:15" ht="17.45" customHeight="1">
      <c r="A50" s="244" t="s">
        <v>133</v>
      </c>
      <c r="B50" s="248">
        <v>1076</v>
      </c>
      <c r="C50" s="79" t="s">
        <v>253</v>
      </c>
      <c r="D50" s="79" t="s">
        <v>253</v>
      </c>
      <c r="E50" s="79" t="s">
        <v>253</v>
      </c>
      <c r="F50" s="79" t="s">
        <v>253</v>
      </c>
      <c r="G50" s="80"/>
      <c r="H50" s="249"/>
      <c r="I50" s="273"/>
      <c r="J50" s="276"/>
    </row>
    <row r="51" spans="1:15" ht="24.75" customHeight="1">
      <c r="A51" s="244" t="s">
        <v>388</v>
      </c>
      <c r="B51" s="248">
        <v>1077</v>
      </c>
      <c r="C51" s="79" t="s">
        <v>253</v>
      </c>
      <c r="D51" s="79" t="s">
        <v>253</v>
      </c>
      <c r="E51" s="62" t="s">
        <v>253</v>
      </c>
      <c r="F51" s="62" t="s">
        <v>253</v>
      </c>
      <c r="G51" s="66"/>
      <c r="H51" s="238"/>
      <c r="I51" s="273"/>
      <c r="J51" s="126"/>
    </row>
    <row r="52" spans="1:15" ht="34.5" customHeight="1">
      <c r="A52" s="350" t="s">
        <v>389</v>
      </c>
      <c r="B52" s="243">
        <v>1080</v>
      </c>
      <c r="C52" s="149">
        <f>SUM(C53:C57)</f>
        <v>-38</v>
      </c>
      <c r="D52" s="149">
        <f>SUM(D53:D57)</f>
        <v>-26</v>
      </c>
      <c r="E52" s="149">
        <f>SUM(E53:E57)</f>
        <v>-52</v>
      </c>
      <c r="F52" s="149">
        <f>SUM(F53:F57)</f>
        <v>-14</v>
      </c>
      <c r="G52" s="149">
        <f>F52-E52</f>
        <v>38</v>
      </c>
      <c r="H52" s="247">
        <f>F52/E52*100</f>
        <v>26.923076923076923</v>
      </c>
      <c r="I52" s="273"/>
      <c r="J52" s="277"/>
    </row>
    <row r="53" spans="1:15" ht="20.100000000000001" customHeight="1">
      <c r="A53" s="244" t="s">
        <v>65</v>
      </c>
      <c r="B53" s="248">
        <v>1081</v>
      </c>
      <c r="C53" s="79" t="s">
        <v>253</v>
      </c>
      <c r="D53" s="79" t="s">
        <v>253</v>
      </c>
      <c r="E53" s="79" t="s">
        <v>253</v>
      </c>
      <c r="F53" s="79" t="s">
        <v>253</v>
      </c>
      <c r="G53" s="80"/>
      <c r="H53" s="249"/>
      <c r="I53" s="273"/>
      <c r="J53" s="276"/>
    </row>
    <row r="54" spans="1:15" ht="20.100000000000001" customHeight="1">
      <c r="A54" s="244" t="s">
        <v>46</v>
      </c>
      <c r="B54" s="248">
        <v>1082</v>
      </c>
      <c r="C54" s="79" t="s">
        <v>253</v>
      </c>
      <c r="D54" s="79" t="s">
        <v>253</v>
      </c>
      <c r="E54" s="79" t="s">
        <v>253</v>
      </c>
      <c r="F54" s="79" t="s">
        <v>253</v>
      </c>
      <c r="G54" s="80"/>
      <c r="H54" s="249"/>
      <c r="I54" s="273"/>
      <c r="J54" s="276"/>
    </row>
    <row r="55" spans="1:15" ht="18.75" customHeight="1">
      <c r="A55" s="244" t="s">
        <v>55</v>
      </c>
      <c r="B55" s="248">
        <v>1083</v>
      </c>
      <c r="C55" s="79" t="s">
        <v>253</v>
      </c>
      <c r="D55" s="79" t="s">
        <v>253</v>
      </c>
      <c r="E55" s="79" t="s">
        <v>253</v>
      </c>
      <c r="F55" s="79" t="s">
        <v>253</v>
      </c>
      <c r="G55" s="80"/>
      <c r="H55" s="249"/>
      <c r="I55" s="273"/>
      <c r="J55" s="276"/>
    </row>
    <row r="56" spans="1:15" ht="20.100000000000001" customHeight="1">
      <c r="A56" s="244" t="s">
        <v>159</v>
      </c>
      <c r="B56" s="248">
        <v>1084</v>
      </c>
      <c r="C56" s="79" t="s">
        <v>253</v>
      </c>
      <c r="D56" s="79" t="s">
        <v>253</v>
      </c>
      <c r="E56" s="79" t="s">
        <v>253</v>
      </c>
      <c r="F56" s="79" t="s">
        <v>253</v>
      </c>
      <c r="G56" s="80"/>
      <c r="H56" s="249"/>
      <c r="I56" s="273"/>
      <c r="J56" s="276"/>
    </row>
    <row r="57" spans="1:15" ht="34.5" customHeight="1">
      <c r="A57" s="244" t="s">
        <v>390</v>
      </c>
      <c r="B57" s="248">
        <v>1085</v>
      </c>
      <c r="C57" s="79">
        <v>-38</v>
      </c>
      <c r="D57" s="344">
        <v>-26</v>
      </c>
      <c r="E57" s="79">
        <v>-52</v>
      </c>
      <c r="F57" s="79">
        <v>-14</v>
      </c>
      <c r="G57" s="80"/>
      <c r="H57" s="249"/>
      <c r="I57" s="348"/>
      <c r="J57" s="276">
        <f>D57-F57</f>
        <v>-12</v>
      </c>
    </row>
    <row r="58" spans="1:15" s="3" customFormat="1" ht="38.25" customHeight="1">
      <c r="A58" s="246" t="s">
        <v>1</v>
      </c>
      <c r="B58" s="243">
        <v>1100</v>
      </c>
      <c r="C58" s="122">
        <f>C17+C19+C21+C44+C52</f>
        <v>-395.28</v>
      </c>
      <c r="D58" s="122">
        <f>D17+D19+D21+D44+D52</f>
        <v>-384</v>
      </c>
      <c r="E58" s="122">
        <f>E17+E19+E21+E44+E52</f>
        <v>-238</v>
      </c>
      <c r="F58" s="122">
        <f>F17+F19+F21+F44+F52</f>
        <v>-185</v>
      </c>
      <c r="G58" s="122">
        <f t="shared" ref="G58:G73" si="6">F58-E58</f>
        <v>53</v>
      </c>
      <c r="H58" s="247">
        <f>F58/E58*100</f>
        <v>77.731092436974791</v>
      </c>
      <c r="I58" s="351"/>
      <c r="J58" s="278"/>
    </row>
    <row r="59" spans="1:15" ht="33.75" customHeight="1">
      <c r="A59" s="241" t="s">
        <v>392</v>
      </c>
      <c r="B59" s="248">
        <v>1110</v>
      </c>
      <c r="C59" s="79">
        <v>0</v>
      </c>
      <c r="D59" s="79">
        <v>0</v>
      </c>
      <c r="E59" s="79">
        <v>0</v>
      </c>
      <c r="F59" s="79">
        <v>0</v>
      </c>
      <c r="G59" s="66">
        <f t="shared" si="6"/>
        <v>0</v>
      </c>
      <c r="H59" s="238"/>
      <c r="I59" s="273"/>
      <c r="J59" s="276"/>
    </row>
    <row r="60" spans="1:15" ht="24" customHeight="1">
      <c r="A60" s="241" t="s">
        <v>391</v>
      </c>
      <c r="B60" s="248">
        <v>1120</v>
      </c>
      <c r="C60" s="79">
        <v>0</v>
      </c>
      <c r="D60" s="79">
        <v>0</v>
      </c>
      <c r="E60" s="79">
        <v>0</v>
      </c>
      <c r="F60" s="79">
        <v>0</v>
      </c>
      <c r="G60" s="66">
        <f t="shared" si="6"/>
        <v>0</v>
      </c>
      <c r="H60" s="238"/>
      <c r="I60" s="273"/>
      <c r="J60" s="276"/>
    </row>
    <row r="61" spans="1:15" ht="36" customHeight="1">
      <c r="A61" s="241" t="s">
        <v>394</v>
      </c>
      <c r="B61" s="248">
        <v>1130</v>
      </c>
      <c r="C61" s="79" t="s">
        <v>253</v>
      </c>
      <c r="D61" s="79" t="s">
        <v>253</v>
      </c>
      <c r="E61" s="62" t="s">
        <v>253</v>
      </c>
      <c r="F61" s="62" t="s">
        <v>253</v>
      </c>
      <c r="G61" s="66"/>
      <c r="H61" s="238"/>
      <c r="I61" s="273"/>
      <c r="J61" s="126"/>
    </row>
    <row r="62" spans="1:15" ht="24.75" customHeight="1">
      <c r="A62" s="241" t="s">
        <v>396</v>
      </c>
      <c r="B62" s="248">
        <v>1140</v>
      </c>
      <c r="C62" s="79" t="s">
        <v>253</v>
      </c>
      <c r="D62" s="79" t="s">
        <v>253</v>
      </c>
      <c r="E62" s="62" t="s">
        <v>253</v>
      </c>
      <c r="F62" s="62" t="s">
        <v>253</v>
      </c>
      <c r="G62" s="66"/>
      <c r="H62" s="238"/>
      <c r="I62" s="273"/>
      <c r="J62" s="126"/>
    </row>
    <row r="63" spans="1:15" ht="36.75" customHeight="1">
      <c r="A63" s="241" t="s">
        <v>395</v>
      </c>
      <c r="B63" s="248">
        <v>1150</v>
      </c>
      <c r="C63" s="79">
        <v>0</v>
      </c>
      <c r="D63" s="344">
        <f>F63</f>
        <v>0</v>
      </c>
      <c r="E63" s="79">
        <v>0</v>
      </c>
      <c r="F63" s="79">
        <v>0</v>
      </c>
      <c r="G63" s="66">
        <f t="shared" si="6"/>
        <v>0</v>
      </c>
      <c r="H63" s="238"/>
      <c r="I63" s="273"/>
      <c r="J63" s="276"/>
    </row>
    <row r="64" spans="1:15" ht="18.75" customHeight="1">
      <c r="A64" s="244" t="s">
        <v>159</v>
      </c>
      <c r="B64" s="248">
        <v>1151</v>
      </c>
      <c r="C64" s="79" t="s">
        <v>253</v>
      </c>
      <c r="D64" s="79" t="s">
        <v>253</v>
      </c>
      <c r="E64" s="79" t="s">
        <v>253</v>
      </c>
      <c r="F64" s="79" t="s">
        <v>253</v>
      </c>
      <c r="G64" s="80" t="e">
        <f t="shared" si="6"/>
        <v>#VALUE!</v>
      </c>
      <c r="H64" s="249"/>
      <c r="I64" s="273"/>
      <c r="J64" s="276"/>
    </row>
    <row r="65" spans="1:21" ht="31.5" customHeight="1">
      <c r="A65" s="241" t="s">
        <v>397</v>
      </c>
      <c r="B65" s="248">
        <v>1160</v>
      </c>
      <c r="C65" s="79"/>
      <c r="D65" s="79"/>
      <c r="E65" s="62">
        <v>-2</v>
      </c>
      <c r="F65" s="79"/>
      <c r="G65" s="66"/>
      <c r="H65" s="238"/>
      <c r="I65" s="352"/>
      <c r="J65" s="126"/>
    </row>
    <row r="66" spans="1:21" ht="18.75" customHeight="1">
      <c r="A66" s="244" t="s">
        <v>159</v>
      </c>
      <c r="B66" s="248">
        <v>1161</v>
      </c>
      <c r="C66" s="79" t="s">
        <v>253</v>
      </c>
      <c r="D66" s="79" t="s">
        <v>253</v>
      </c>
      <c r="E66" s="79" t="s">
        <v>253</v>
      </c>
      <c r="F66" s="79" t="s">
        <v>253</v>
      </c>
      <c r="G66" s="80"/>
      <c r="H66" s="249"/>
      <c r="I66" s="273"/>
      <c r="J66" s="276"/>
    </row>
    <row r="67" spans="1:21" s="3" customFormat="1" ht="39" customHeight="1">
      <c r="A67" s="246" t="s">
        <v>82</v>
      </c>
      <c r="B67" s="243">
        <v>1170</v>
      </c>
      <c r="C67" s="122">
        <f>SUM(C58,C59,C60,C61,C62,C63,C65)</f>
        <v>-395.28</v>
      </c>
      <c r="D67" s="122">
        <f>SUM(D58,D59,D60,D61,D62,D63,D65)</f>
        <v>-384</v>
      </c>
      <c r="E67" s="122">
        <f>SUM(E58,E59,E60,E61,E62,E63,E65)</f>
        <v>-240</v>
      </c>
      <c r="F67" s="122">
        <f>SUM(F58,F59,F60,F61,F62,F63,F65)</f>
        <v>-185</v>
      </c>
      <c r="G67" s="122">
        <f t="shared" si="6"/>
        <v>55</v>
      </c>
      <c r="H67" s="247">
        <f>F67/E67*100</f>
        <v>77.083333333333343</v>
      </c>
      <c r="I67" s="351"/>
      <c r="J67" s="278"/>
    </row>
    <row r="68" spans="1:21" ht="33.75" customHeight="1">
      <c r="A68" s="240" t="s">
        <v>106</v>
      </c>
      <c r="B68" s="248">
        <v>1180</v>
      </c>
      <c r="C68" s="79"/>
      <c r="D68" s="344">
        <f>F68</f>
        <v>0</v>
      </c>
      <c r="E68" s="79" t="s">
        <v>253</v>
      </c>
      <c r="F68" s="79">
        <v>0</v>
      </c>
      <c r="G68" s="66" t="e">
        <f t="shared" si="6"/>
        <v>#VALUE!</v>
      </c>
      <c r="H68" s="238"/>
      <c r="I68" s="273"/>
      <c r="J68" s="276"/>
    </row>
    <row r="69" spans="1:21" ht="38.25" customHeight="1">
      <c r="A69" s="240" t="s">
        <v>107</v>
      </c>
      <c r="B69" s="248">
        <v>1190</v>
      </c>
      <c r="C69" s="79" t="s">
        <v>253</v>
      </c>
      <c r="D69" s="79" t="s">
        <v>253</v>
      </c>
      <c r="E69" s="79" t="s">
        <v>253</v>
      </c>
      <c r="F69" s="79" t="s">
        <v>253</v>
      </c>
      <c r="G69" s="66" t="e">
        <f t="shared" si="6"/>
        <v>#VALUE!</v>
      </c>
      <c r="H69" s="238"/>
      <c r="I69" s="273"/>
      <c r="J69" s="276"/>
    </row>
    <row r="70" spans="1:21" s="3" customFormat="1" ht="40.700000000000003" customHeight="1">
      <c r="A70" s="246" t="s">
        <v>393</v>
      </c>
      <c r="B70" s="243">
        <v>1200</v>
      </c>
      <c r="C70" s="122">
        <f>SUM(C67,C68,C69)</f>
        <v>-395.28</v>
      </c>
      <c r="D70" s="122">
        <f>SUM(D67,D68,D69)</f>
        <v>-384</v>
      </c>
      <c r="E70" s="122">
        <f>SUM(E67,E68,E69)</f>
        <v>-240</v>
      </c>
      <c r="F70" s="122">
        <f>SUM(F67,F68,F69)</f>
        <v>-185</v>
      </c>
      <c r="G70" s="122">
        <f t="shared" si="6"/>
        <v>55</v>
      </c>
      <c r="H70" s="247">
        <f>F70/E70*100</f>
        <v>77.083333333333343</v>
      </c>
      <c r="I70" s="351"/>
      <c r="J70" s="278"/>
    </row>
    <row r="71" spans="1:21" ht="24.75" customHeight="1">
      <c r="A71" s="240" t="s">
        <v>22</v>
      </c>
      <c r="B71" s="239">
        <v>1201</v>
      </c>
      <c r="C71" s="79" t="s">
        <v>253</v>
      </c>
      <c r="D71" s="79" t="s">
        <v>253</v>
      </c>
      <c r="E71" s="79" t="s">
        <v>253</v>
      </c>
      <c r="F71" s="79" t="s">
        <v>253</v>
      </c>
      <c r="G71" s="66" t="e">
        <f t="shared" si="6"/>
        <v>#VALUE!</v>
      </c>
      <c r="H71" s="238"/>
      <c r="I71" s="274"/>
      <c r="J71" s="276"/>
    </row>
    <row r="72" spans="1:21" ht="21" customHeight="1">
      <c r="A72" s="240" t="s">
        <v>23</v>
      </c>
      <c r="B72" s="239">
        <v>1202</v>
      </c>
      <c r="C72" s="62">
        <f t="shared" ref="C72" si="7">C70</f>
        <v>-395.28</v>
      </c>
      <c r="D72" s="344">
        <f>D70</f>
        <v>-384</v>
      </c>
      <c r="E72" s="62">
        <f t="shared" ref="E72:F72" si="8">E70</f>
        <v>-240</v>
      </c>
      <c r="F72" s="62">
        <f t="shared" si="8"/>
        <v>-185</v>
      </c>
      <c r="G72" s="66"/>
      <c r="H72" s="238"/>
      <c r="I72" s="274"/>
      <c r="J72" s="126"/>
    </row>
    <row r="73" spans="1:21" ht="19.5" customHeight="1">
      <c r="A73" s="244" t="s">
        <v>187</v>
      </c>
      <c r="B73" s="248">
        <v>1210</v>
      </c>
      <c r="C73" s="79" t="s">
        <v>253</v>
      </c>
      <c r="D73" s="79" t="s">
        <v>253</v>
      </c>
      <c r="E73" s="79" t="s">
        <v>253</v>
      </c>
      <c r="F73" s="79" t="s">
        <v>253</v>
      </c>
      <c r="G73" s="80" t="e">
        <f t="shared" si="6"/>
        <v>#VALUE!</v>
      </c>
      <c r="H73" s="249"/>
      <c r="I73" s="273"/>
      <c r="J73" s="276"/>
      <c r="U73" s="1" t="s">
        <v>517</v>
      </c>
    </row>
    <row r="74" spans="1:21" s="3" customFormat="1" ht="24" customHeight="1">
      <c r="A74" s="417" t="s">
        <v>200</v>
      </c>
      <c r="B74" s="417"/>
      <c r="C74" s="417"/>
      <c r="D74" s="417"/>
      <c r="E74" s="417"/>
      <c r="F74" s="417"/>
      <c r="G74" s="417"/>
      <c r="H74" s="417"/>
      <c r="I74" s="413"/>
    </row>
    <row r="75" spans="1:21" ht="36" customHeight="1">
      <c r="A75" s="353" t="s">
        <v>260</v>
      </c>
      <c r="B75" s="239">
        <v>1300</v>
      </c>
      <c r="C75" s="66">
        <f>SUM(C19,C52)</f>
        <v>-35</v>
      </c>
      <c r="D75" s="66">
        <f>SUM(D19,D52)</f>
        <v>-20</v>
      </c>
      <c r="E75" s="66">
        <f>SUM(E19,E52)</f>
        <v>-50</v>
      </c>
      <c r="F75" s="66">
        <f>SUM(F19,F52)</f>
        <v>-8</v>
      </c>
      <c r="G75" s="66">
        <f>F75-E75</f>
        <v>42</v>
      </c>
      <c r="H75" s="247">
        <f>F75/E75*100</f>
        <v>16</v>
      </c>
      <c r="I75" s="274"/>
      <c r="J75" s="280"/>
    </row>
    <row r="76" spans="1:21" ht="52.5" customHeight="1">
      <c r="A76" s="354" t="s">
        <v>258</v>
      </c>
      <c r="B76" s="239">
        <v>1310</v>
      </c>
      <c r="C76" s="66" t="s">
        <v>506</v>
      </c>
      <c r="D76" s="66" t="s">
        <v>506</v>
      </c>
      <c r="E76" s="66">
        <f>SUM(E59,E60,E61,E62)</f>
        <v>0</v>
      </c>
      <c r="F76" s="66">
        <f>SUM(F59,F60,F61,F62)</f>
        <v>0</v>
      </c>
      <c r="G76" s="66">
        <f>F76-E76</f>
        <v>0</v>
      </c>
      <c r="H76" s="247" t="e">
        <f t="shared" ref="H76:H88" si="9">F76/E76*100</f>
        <v>#DIV/0!</v>
      </c>
      <c r="I76" s="274"/>
      <c r="J76" s="280"/>
    </row>
    <row r="77" spans="1:21" ht="35.450000000000003" customHeight="1">
      <c r="A77" s="353" t="s">
        <v>259</v>
      </c>
      <c r="B77" s="239">
        <v>1320</v>
      </c>
      <c r="C77" s="66">
        <f>SUM(C63,C65)</f>
        <v>0</v>
      </c>
      <c r="D77" s="66">
        <f>SUM(D63,D65)</f>
        <v>0</v>
      </c>
      <c r="E77" s="66">
        <f>SUM(E63,E65)</f>
        <v>-2</v>
      </c>
      <c r="F77" s="66">
        <f>SUM(F63,F65)</f>
        <v>0</v>
      </c>
      <c r="G77" s="66">
        <f>F77-E77</f>
        <v>2</v>
      </c>
      <c r="H77" s="247">
        <f t="shared" si="9"/>
        <v>0</v>
      </c>
      <c r="I77" s="274"/>
      <c r="J77" s="280"/>
    </row>
    <row r="78" spans="1:21" ht="30" customHeight="1">
      <c r="A78" s="242" t="s">
        <v>16</v>
      </c>
      <c r="B78" s="355">
        <v>1330</v>
      </c>
      <c r="C78" s="149">
        <f>C7+C19+C59+C60+C63</f>
        <v>3</v>
      </c>
      <c r="D78" s="149">
        <f>D7+D19+D59+D60+D63</f>
        <v>6</v>
      </c>
      <c r="E78" s="149">
        <f>E7+E19+E59+E60+E63</f>
        <v>2</v>
      </c>
      <c r="F78" s="149">
        <f>F7+F19+F59+F60+F63</f>
        <v>6</v>
      </c>
      <c r="G78" s="149">
        <f>F78-E78</f>
        <v>4</v>
      </c>
      <c r="H78" s="247">
        <f t="shared" si="9"/>
        <v>300</v>
      </c>
      <c r="I78" s="273"/>
      <c r="J78" s="277"/>
    </row>
    <row r="79" spans="1:21" ht="24.75" customHeight="1">
      <c r="A79" s="242" t="s">
        <v>92</v>
      </c>
      <c r="B79" s="355">
        <v>1340</v>
      </c>
      <c r="C79" s="149">
        <f t="shared" ref="C79" si="10">C8+C21+C52+C77</f>
        <v>-398.28</v>
      </c>
      <c r="D79" s="149">
        <f t="shared" ref="D79:F79" si="11">D8+D21+D52+D77</f>
        <v>-390</v>
      </c>
      <c r="E79" s="149">
        <f>E8+E21+E52+E77</f>
        <v>-242</v>
      </c>
      <c r="F79" s="149">
        <f t="shared" si="11"/>
        <v>-191</v>
      </c>
      <c r="G79" s="149">
        <f>F79-E79</f>
        <v>51</v>
      </c>
      <c r="H79" s="247">
        <f t="shared" si="9"/>
        <v>78.925619834710744</v>
      </c>
      <c r="I79" s="273"/>
      <c r="J79" s="277"/>
    </row>
    <row r="80" spans="1:21" ht="22.5" customHeight="1">
      <c r="A80" s="413" t="s">
        <v>168</v>
      </c>
      <c r="B80" s="414"/>
      <c r="C80" s="414"/>
      <c r="D80" s="414"/>
      <c r="E80" s="414"/>
      <c r="F80" s="414"/>
      <c r="G80" s="414"/>
      <c r="H80" s="414"/>
      <c r="I80" s="414"/>
    </row>
    <row r="81" spans="1:10" ht="30" customHeight="1">
      <c r="A81" s="240" t="s">
        <v>201</v>
      </c>
      <c r="B81" s="248">
        <v>1500</v>
      </c>
      <c r="C81" s="356"/>
      <c r="D81" s="356"/>
      <c r="E81" s="356">
        <f>E83</f>
        <v>2</v>
      </c>
      <c r="F81" s="356"/>
      <c r="G81" s="66">
        <f t="shared" ref="G81:G88" si="12">F81-E81</f>
        <v>-2</v>
      </c>
      <c r="H81" s="247">
        <f t="shared" si="9"/>
        <v>0</v>
      </c>
      <c r="I81" s="273"/>
      <c r="J81" s="267"/>
    </row>
    <row r="82" spans="1:10" ht="24.75" customHeight="1">
      <c r="A82" s="244" t="s">
        <v>202</v>
      </c>
      <c r="B82" s="357">
        <v>1501</v>
      </c>
      <c r="C82" s="358" t="s">
        <v>522</v>
      </c>
      <c r="D82" s="358" t="s">
        <v>522</v>
      </c>
      <c r="E82" s="358">
        <v>0</v>
      </c>
      <c r="F82" s="358">
        <v>0</v>
      </c>
      <c r="G82" s="80">
        <f t="shared" si="12"/>
        <v>0</v>
      </c>
      <c r="H82" s="247" t="e">
        <f t="shared" si="9"/>
        <v>#DIV/0!</v>
      </c>
      <c r="I82" s="359"/>
      <c r="J82" s="268"/>
    </row>
    <row r="83" spans="1:10" ht="24.75" customHeight="1">
      <c r="A83" s="244" t="s">
        <v>26</v>
      </c>
      <c r="B83" s="357">
        <v>1502</v>
      </c>
      <c r="C83" s="358"/>
      <c r="D83" s="356"/>
      <c r="E83" s="356">
        <v>2</v>
      </c>
      <c r="F83" s="356"/>
      <c r="G83" s="80">
        <f t="shared" si="12"/>
        <v>-2</v>
      </c>
      <c r="H83" s="247">
        <f t="shared" si="9"/>
        <v>0</v>
      </c>
      <c r="I83" s="359"/>
      <c r="J83" s="267"/>
    </row>
    <row r="84" spans="1:10" ht="30.75" customHeight="1">
      <c r="A84" s="240" t="s">
        <v>2</v>
      </c>
      <c r="B84" s="360">
        <v>1510</v>
      </c>
      <c r="C84" s="356">
        <v>77</v>
      </c>
      <c r="D84" s="356">
        <v>85</v>
      </c>
      <c r="E84" s="356">
        <v>44</v>
      </c>
      <c r="F84" s="356">
        <v>42</v>
      </c>
      <c r="G84" s="66">
        <f t="shared" si="12"/>
        <v>-2</v>
      </c>
      <c r="H84" s="247">
        <f t="shared" si="9"/>
        <v>95.454545454545453</v>
      </c>
      <c r="I84" s="273"/>
      <c r="J84" s="267"/>
    </row>
    <row r="85" spans="1:10" ht="29.25" customHeight="1">
      <c r="A85" s="240" t="s">
        <v>3</v>
      </c>
      <c r="B85" s="360">
        <v>1520</v>
      </c>
      <c r="C85" s="356">
        <v>17</v>
      </c>
      <c r="D85" s="356">
        <v>19</v>
      </c>
      <c r="E85" s="356">
        <v>10</v>
      </c>
      <c r="F85" s="356">
        <v>10</v>
      </c>
      <c r="G85" s="66">
        <f t="shared" si="12"/>
        <v>0</v>
      </c>
      <c r="H85" s="247">
        <f t="shared" si="9"/>
        <v>100</v>
      </c>
      <c r="I85" s="273"/>
      <c r="J85" s="267"/>
    </row>
    <row r="86" spans="1:10" ht="27" customHeight="1">
      <c r="A86" s="240" t="s">
        <v>4</v>
      </c>
      <c r="B86" s="360">
        <v>1530</v>
      </c>
      <c r="C86" s="356">
        <v>263</v>
      </c>
      <c r="D86" s="356">
        <v>252</v>
      </c>
      <c r="E86" s="356">
        <v>131</v>
      </c>
      <c r="F86" s="356">
        <v>123</v>
      </c>
      <c r="G86" s="66">
        <f t="shared" si="12"/>
        <v>-8</v>
      </c>
      <c r="H86" s="247">
        <f t="shared" si="9"/>
        <v>93.893129770992374</v>
      </c>
      <c r="I86" s="273"/>
      <c r="J86" s="267"/>
    </row>
    <row r="87" spans="1:10" ht="30" customHeight="1">
      <c r="A87" s="240" t="s">
        <v>27</v>
      </c>
      <c r="B87" s="360">
        <v>1540</v>
      </c>
      <c r="C87" s="356">
        <v>41</v>
      </c>
      <c r="D87" s="356">
        <v>34</v>
      </c>
      <c r="E87" s="356">
        <v>54</v>
      </c>
      <c r="F87" s="356">
        <v>16</v>
      </c>
      <c r="G87" s="66">
        <f t="shared" si="12"/>
        <v>-38</v>
      </c>
      <c r="H87" s="247">
        <f t="shared" si="9"/>
        <v>29.629629629629626</v>
      </c>
      <c r="I87" s="273"/>
      <c r="J87" s="267"/>
    </row>
    <row r="88" spans="1:10" s="3" customFormat="1" ht="27.75" customHeight="1">
      <c r="A88" s="241" t="s">
        <v>51</v>
      </c>
      <c r="B88" s="360">
        <v>1550</v>
      </c>
      <c r="C88" s="149">
        <f>SUM(C81,C84:C87)</f>
        <v>398</v>
      </c>
      <c r="D88" s="149">
        <f>SUM(D81,D84:D87)</f>
        <v>390</v>
      </c>
      <c r="E88" s="149">
        <f>SUM(E81,E84:E87)</f>
        <v>241</v>
      </c>
      <c r="F88" s="149">
        <f>SUM(F81,F84:F87)</f>
        <v>191</v>
      </c>
      <c r="G88" s="149">
        <f t="shared" si="12"/>
        <v>-50</v>
      </c>
      <c r="H88" s="247">
        <f t="shared" si="9"/>
        <v>79.253112033195023</v>
      </c>
      <c r="I88" s="351"/>
      <c r="J88" s="281"/>
    </row>
    <row r="89" spans="1:10" ht="6.75" customHeight="1">
      <c r="A89" s="19"/>
    </row>
    <row r="90" spans="1:10" ht="21.75" customHeight="1">
      <c r="A90" s="214" t="s">
        <v>515</v>
      </c>
      <c r="B90" s="376" t="s">
        <v>292</v>
      </c>
      <c r="C90" s="376"/>
      <c r="D90" s="120"/>
      <c r="E90" s="74"/>
      <c r="F90" s="383" t="s">
        <v>516</v>
      </c>
      <c r="G90" s="383"/>
      <c r="H90" s="383"/>
      <c r="I90" s="1"/>
    </row>
    <row r="91" spans="1:10" ht="18" customHeight="1">
      <c r="A91" s="86" t="s">
        <v>233</v>
      </c>
      <c r="B91" s="409" t="s">
        <v>232</v>
      </c>
      <c r="C91" s="409"/>
      <c r="D91" s="159"/>
      <c r="E91" s="87"/>
      <c r="F91" s="409" t="s">
        <v>87</v>
      </c>
      <c r="G91" s="409"/>
      <c r="H91" s="409"/>
      <c r="I91" s="1"/>
    </row>
    <row r="92" spans="1:10">
      <c r="A92" s="78"/>
      <c r="B92" s="75"/>
      <c r="C92" s="75"/>
      <c r="D92" s="75"/>
      <c r="E92" s="75"/>
      <c r="F92" s="75"/>
      <c r="G92" s="75"/>
      <c r="H92" s="181"/>
    </row>
    <row r="93" spans="1:10">
      <c r="A93" s="19"/>
    </row>
    <row r="94" spans="1:10">
      <c r="A94" s="19"/>
    </row>
    <row r="95" spans="1:10">
      <c r="A95" s="19"/>
    </row>
    <row r="96" spans="1:10">
      <c r="A96" s="19"/>
    </row>
    <row r="97" spans="1:1">
      <c r="A97" s="19"/>
    </row>
    <row r="98" spans="1:1">
      <c r="A98" s="19"/>
    </row>
    <row r="99" spans="1:1">
      <c r="A99" s="19"/>
    </row>
    <row r="100" spans="1:1">
      <c r="A100" s="19"/>
    </row>
    <row r="101" spans="1:1">
      <c r="A101" s="19"/>
    </row>
    <row r="102" spans="1:1">
      <c r="A102" s="19"/>
    </row>
    <row r="103" spans="1:1">
      <c r="A103" s="19"/>
    </row>
    <row r="104" spans="1:1">
      <c r="A104" s="19"/>
    </row>
    <row r="105" spans="1:1">
      <c r="A105" s="19"/>
    </row>
    <row r="106" spans="1:1">
      <c r="A106" s="19"/>
    </row>
    <row r="107" spans="1:1">
      <c r="A107" s="19"/>
    </row>
    <row r="108" spans="1:1">
      <c r="A108" s="19"/>
    </row>
    <row r="109" spans="1:1">
      <c r="A109" s="19"/>
    </row>
    <row r="110" spans="1:1">
      <c r="A110" s="19"/>
    </row>
    <row r="111" spans="1:1">
      <c r="A111" s="19"/>
    </row>
    <row r="112" spans="1:1">
      <c r="A112" s="19"/>
    </row>
    <row r="113" spans="1:1">
      <c r="A113" s="19"/>
    </row>
    <row r="114" spans="1:1">
      <c r="A114" s="19"/>
    </row>
    <row r="115" spans="1:1">
      <c r="A115" s="19"/>
    </row>
    <row r="116" spans="1:1">
      <c r="A116" s="19"/>
    </row>
    <row r="117" spans="1:1">
      <c r="A117" s="19"/>
    </row>
    <row r="118" spans="1:1">
      <c r="A118" s="19"/>
    </row>
    <row r="119" spans="1:1">
      <c r="A119" s="19"/>
    </row>
    <row r="120" spans="1:1">
      <c r="A120" s="19"/>
    </row>
    <row r="121" spans="1:1">
      <c r="A121" s="19"/>
    </row>
    <row r="122" spans="1:1">
      <c r="A122" s="19"/>
    </row>
    <row r="123" spans="1:1">
      <c r="A123" s="19"/>
    </row>
    <row r="124" spans="1:1">
      <c r="A124" s="19"/>
    </row>
    <row r="125" spans="1:1">
      <c r="A125" s="19"/>
    </row>
    <row r="126" spans="1:1">
      <c r="A126" s="19"/>
    </row>
    <row r="127" spans="1:1">
      <c r="A127" s="19"/>
    </row>
    <row r="128" spans="1:1">
      <c r="A128" s="19"/>
    </row>
    <row r="129" spans="1:1">
      <c r="A129" s="19"/>
    </row>
    <row r="130" spans="1:1">
      <c r="A130" s="19"/>
    </row>
    <row r="131" spans="1:1">
      <c r="A131" s="19"/>
    </row>
    <row r="132" spans="1:1">
      <c r="A132" s="19"/>
    </row>
    <row r="133" spans="1:1">
      <c r="A133" s="19"/>
    </row>
    <row r="134" spans="1:1">
      <c r="A134" s="19"/>
    </row>
    <row r="135" spans="1:1">
      <c r="A135" s="19"/>
    </row>
    <row r="136" spans="1:1">
      <c r="A136" s="19"/>
    </row>
    <row r="137" spans="1:1">
      <c r="A137" s="19"/>
    </row>
    <row r="138" spans="1:1">
      <c r="A138" s="19"/>
    </row>
    <row r="139" spans="1:1">
      <c r="A139" s="19"/>
    </row>
    <row r="140" spans="1:1">
      <c r="A140" s="19"/>
    </row>
    <row r="141" spans="1:1">
      <c r="A141" s="19"/>
    </row>
    <row r="142" spans="1:1">
      <c r="A142" s="19"/>
    </row>
    <row r="143" spans="1:1">
      <c r="A143" s="19"/>
    </row>
    <row r="144" spans="1:1">
      <c r="A144" s="19"/>
    </row>
    <row r="145" spans="1:1">
      <c r="A145" s="19"/>
    </row>
    <row r="146" spans="1:1">
      <c r="A146" s="19"/>
    </row>
    <row r="147" spans="1:1">
      <c r="A147" s="19"/>
    </row>
    <row r="148" spans="1:1">
      <c r="A148" s="19"/>
    </row>
    <row r="149" spans="1:1">
      <c r="A149" s="19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  <row r="259" spans="1:1">
      <c r="A259" s="32"/>
    </row>
    <row r="260" spans="1:1">
      <c r="A260" s="32"/>
    </row>
    <row r="261" spans="1:1">
      <c r="A261" s="32"/>
    </row>
    <row r="262" spans="1:1">
      <c r="A262" s="32"/>
    </row>
    <row r="263" spans="1:1">
      <c r="A263" s="32"/>
    </row>
    <row r="264" spans="1:1">
      <c r="A264" s="32"/>
    </row>
    <row r="265" spans="1:1">
      <c r="A265" s="32"/>
    </row>
    <row r="266" spans="1:1">
      <c r="A266" s="32"/>
    </row>
    <row r="267" spans="1:1">
      <c r="A267" s="32"/>
    </row>
    <row r="268" spans="1:1">
      <c r="A268" s="32"/>
    </row>
    <row r="269" spans="1:1">
      <c r="A269" s="32"/>
    </row>
    <row r="270" spans="1:1">
      <c r="A270" s="32"/>
    </row>
    <row r="271" spans="1:1">
      <c r="A271" s="32"/>
    </row>
    <row r="272" spans="1:1">
      <c r="A272" s="32"/>
    </row>
    <row r="273" spans="1:1">
      <c r="A273" s="32"/>
    </row>
    <row r="274" spans="1:1">
      <c r="A274" s="32"/>
    </row>
    <row r="275" spans="1:1">
      <c r="A275" s="32"/>
    </row>
    <row r="276" spans="1:1">
      <c r="A276" s="32"/>
    </row>
    <row r="277" spans="1:1">
      <c r="A277" s="32"/>
    </row>
    <row r="278" spans="1:1">
      <c r="A278" s="32"/>
    </row>
    <row r="279" spans="1:1">
      <c r="A279" s="32"/>
    </row>
    <row r="280" spans="1:1">
      <c r="A280" s="32"/>
    </row>
    <row r="281" spans="1:1">
      <c r="A281" s="32"/>
    </row>
    <row r="282" spans="1:1">
      <c r="A282" s="32"/>
    </row>
    <row r="283" spans="1:1">
      <c r="A283" s="32"/>
    </row>
    <row r="284" spans="1:1">
      <c r="A284" s="32"/>
    </row>
    <row r="285" spans="1:1">
      <c r="A285" s="32"/>
    </row>
    <row r="286" spans="1:1">
      <c r="A286" s="32"/>
    </row>
    <row r="287" spans="1:1">
      <c r="A287" s="32"/>
    </row>
    <row r="288" spans="1:1">
      <c r="A288" s="32"/>
    </row>
    <row r="289" spans="1:1">
      <c r="A289" s="32"/>
    </row>
    <row r="290" spans="1:1">
      <c r="A290" s="32"/>
    </row>
    <row r="291" spans="1:1">
      <c r="A291" s="32"/>
    </row>
    <row r="292" spans="1:1">
      <c r="A292" s="32"/>
    </row>
    <row r="293" spans="1:1">
      <c r="A293" s="32"/>
    </row>
    <row r="294" spans="1:1">
      <c r="A294" s="32"/>
    </row>
    <row r="295" spans="1:1">
      <c r="A295" s="32"/>
    </row>
    <row r="296" spans="1:1">
      <c r="A296" s="32"/>
    </row>
    <row r="297" spans="1:1">
      <c r="A297" s="32"/>
    </row>
    <row r="298" spans="1:1">
      <c r="A298" s="32"/>
    </row>
    <row r="299" spans="1:1">
      <c r="A299" s="32"/>
    </row>
    <row r="300" spans="1:1">
      <c r="A300" s="32"/>
    </row>
    <row r="301" spans="1:1">
      <c r="A301" s="32"/>
    </row>
    <row r="302" spans="1:1">
      <c r="A302" s="32"/>
    </row>
    <row r="303" spans="1:1">
      <c r="A303" s="32"/>
    </row>
    <row r="304" spans="1:1">
      <c r="A304" s="32"/>
    </row>
    <row r="305" spans="1:1">
      <c r="A305" s="32"/>
    </row>
    <row r="306" spans="1:1">
      <c r="A306" s="32"/>
    </row>
    <row r="307" spans="1:1">
      <c r="A307" s="32"/>
    </row>
    <row r="308" spans="1:1">
      <c r="A308" s="32"/>
    </row>
    <row r="309" spans="1:1">
      <c r="A309" s="32"/>
    </row>
    <row r="310" spans="1:1">
      <c r="A310" s="32"/>
    </row>
    <row r="311" spans="1:1">
      <c r="A311" s="32"/>
    </row>
    <row r="312" spans="1:1">
      <c r="A312" s="32"/>
    </row>
    <row r="313" spans="1:1">
      <c r="A313" s="32"/>
    </row>
    <row r="314" spans="1:1">
      <c r="A314" s="32"/>
    </row>
    <row r="315" spans="1:1">
      <c r="A315" s="32"/>
    </row>
    <row r="316" spans="1:1">
      <c r="A316" s="32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9" orientation="portrait" verticalDpi="300" r:id="rId1"/>
  <headerFooter alignWithMargins="0"/>
  <rowBreaks count="1" manualBreakCount="1">
    <brk id="48" max="8" man="1"/>
  </rowBreaks>
  <ignoredErrors>
    <ignoredError sqref="G52 G67:G71 G63:G64 G58:G60 G44 G19:G21 G17" evalError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N184"/>
  <sheetViews>
    <sheetView tabSelected="1" view="pageBreakPreview" zoomScale="75" zoomScaleNormal="75" zoomScaleSheetLayoutView="75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K7" sqref="K7"/>
    </sheetView>
  </sheetViews>
  <sheetFormatPr defaultColWidth="9.140625" defaultRowHeight="18.75"/>
  <cols>
    <col min="1" max="1" width="58.28515625" style="28" customWidth="1"/>
    <col min="2" max="2" width="7.85546875" style="30" customWidth="1"/>
    <col min="3" max="4" width="14.7109375" style="30" customWidth="1"/>
    <col min="5" max="5" width="14.42578125" style="30" customWidth="1"/>
    <col min="6" max="6" width="14" style="30" customWidth="1"/>
    <col min="7" max="7" width="13.85546875" style="30" customWidth="1"/>
    <col min="8" max="8" width="17.140625" style="183" customWidth="1"/>
    <col min="9" max="9" width="10" style="28" customWidth="1"/>
    <col min="10" max="10" width="9.5703125" style="28" customWidth="1"/>
    <col min="11" max="16384" width="9.140625" style="28"/>
  </cols>
  <sheetData>
    <row r="1" spans="1:14" ht="45" customHeight="1">
      <c r="A1" s="418" t="s">
        <v>119</v>
      </c>
      <c r="B1" s="418"/>
      <c r="C1" s="418"/>
      <c r="D1" s="418"/>
      <c r="E1" s="418"/>
      <c r="F1" s="418"/>
      <c r="G1" s="418"/>
      <c r="H1" s="418"/>
    </row>
    <row r="2" spans="1:14" ht="61.5" customHeight="1">
      <c r="A2" s="387" t="s">
        <v>203</v>
      </c>
      <c r="B2" s="419" t="s">
        <v>15</v>
      </c>
      <c r="C2" s="388" t="s">
        <v>485</v>
      </c>
      <c r="D2" s="388"/>
      <c r="E2" s="387" t="s">
        <v>536</v>
      </c>
      <c r="F2" s="387"/>
      <c r="G2" s="387"/>
      <c r="H2" s="387"/>
    </row>
    <row r="3" spans="1:14" ht="69.75" customHeight="1">
      <c r="A3" s="387"/>
      <c r="B3" s="419"/>
      <c r="C3" s="38" t="s">
        <v>527</v>
      </c>
      <c r="D3" s="5" t="s">
        <v>528</v>
      </c>
      <c r="E3" s="38" t="s">
        <v>535</v>
      </c>
      <c r="F3" s="5" t="s">
        <v>534</v>
      </c>
      <c r="G3" s="38" t="s">
        <v>198</v>
      </c>
      <c r="H3" s="178" t="s">
        <v>199</v>
      </c>
    </row>
    <row r="4" spans="1:14" ht="11.25" customHeight="1">
      <c r="A4" s="85">
        <v>1</v>
      </c>
      <c r="B4" s="84">
        <v>2</v>
      </c>
      <c r="C4" s="85">
        <v>3</v>
      </c>
      <c r="D4" s="85">
        <v>4</v>
      </c>
      <c r="E4" s="85">
        <v>5</v>
      </c>
      <c r="F4" s="84">
        <v>6</v>
      </c>
      <c r="G4" s="85">
        <v>7</v>
      </c>
      <c r="H4" s="182">
        <v>8</v>
      </c>
    </row>
    <row r="5" spans="1:14" ht="28.5" customHeight="1">
      <c r="A5" s="421" t="s">
        <v>115</v>
      </c>
      <c r="B5" s="421"/>
      <c r="C5" s="421"/>
      <c r="D5" s="421"/>
      <c r="E5" s="421"/>
      <c r="F5" s="421"/>
      <c r="G5" s="421"/>
      <c r="H5" s="421"/>
    </row>
    <row r="6" spans="1:14" ht="56.25" customHeight="1">
      <c r="A6" s="262" t="s">
        <v>53</v>
      </c>
      <c r="B6" s="239">
        <v>2000</v>
      </c>
      <c r="C6" s="62">
        <v>55519</v>
      </c>
      <c r="D6" s="250">
        <v>54719</v>
      </c>
      <c r="E6" s="62">
        <v>54433</v>
      </c>
      <c r="F6" s="62">
        <v>72894</v>
      </c>
      <c r="G6" s="66">
        <f>F6-E6</f>
        <v>18461</v>
      </c>
      <c r="H6" s="238">
        <f>F6/E6*100</f>
        <v>133.91508827365752</v>
      </c>
      <c r="J6" s="126"/>
    </row>
    <row r="7" spans="1:14" ht="28.5" customHeight="1">
      <c r="A7" s="262" t="s">
        <v>272</v>
      </c>
      <c r="B7" s="239">
        <v>2010</v>
      </c>
      <c r="C7" s="62" t="s">
        <v>253</v>
      </c>
      <c r="D7" s="250"/>
      <c r="E7" s="62" t="s">
        <v>253</v>
      </c>
      <c r="F7" s="62" t="s">
        <v>253</v>
      </c>
      <c r="G7" s="66"/>
      <c r="H7" s="238" t="e">
        <f t="shared" ref="H7:H30" si="0">F7/E7*100</f>
        <v>#VALUE!</v>
      </c>
      <c r="J7" s="126"/>
    </row>
    <row r="8" spans="1:14" ht="24" customHeight="1">
      <c r="A8" s="240" t="s">
        <v>138</v>
      </c>
      <c r="B8" s="239">
        <v>2020</v>
      </c>
      <c r="C8" s="62"/>
      <c r="D8" s="250"/>
      <c r="E8" s="62"/>
      <c r="F8" s="62"/>
      <c r="G8" s="66">
        <f>F8-E8</f>
        <v>0</v>
      </c>
      <c r="H8" s="238" t="e">
        <f t="shared" si="0"/>
        <v>#DIV/0!</v>
      </c>
      <c r="J8" s="126"/>
      <c r="N8" s="28" t="s">
        <v>517</v>
      </c>
    </row>
    <row r="9" spans="1:14" s="29" customFormat="1" ht="22.7" customHeight="1">
      <c r="A9" s="262" t="s">
        <v>64</v>
      </c>
      <c r="B9" s="239">
        <v>2030</v>
      </c>
      <c r="C9" s="62" t="s">
        <v>253</v>
      </c>
      <c r="D9" s="250"/>
      <c r="E9" s="62" t="s">
        <v>253</v>
      </c>
      <c r="F9" s="62" t="s">
        <v>253</v>
      </c>
      <c r="G9" s="66"/>
      <c r="H9" s="238" t="e">
        <f t="shared" si="0"/>
        <v>#VALUE!</v>
      </c>
      <c r="J9" s="126"/>
    </row>
    <row r="10" spans="1:14" ht="18" customHeight="1">
      <c r="A10" s="263" t="s">
        <v>101</v>
      </c>
      <c r="B10" s="256">
        <v>2031</v>
      </c>
      <c r="C10" s="62" t="s">
        <v>253</v>
      </c>
      <c r="D10" s="250" t="s">
        <v>253</v>
      </c>
      <c r="E10" s="62" t="s">
        <v>253</v>
      </c>
      <c r="F10" s="62" t="s">
        <v>253</v>
      </c>
      <c r="G10" s="138"/>
      <c r="H10" s="238" t="e">
        <f t="shared" si="0"/>
        <v>#VALUE!</v>
      </c>
      <c r="J10" s="126"/>
    </row>
    <row r="11" spans="1:14" ht="23.25" customHeight="1">
      <c r="A11" s="262" t="s">
        <v>24</v>
      </c>
      <c r="B11" s="239">
        <v>2040</v>
      </c>
      <c r="C11" s="62" t="s">
        <v>253</v>
      </c>
      <c r="D11" s="250" t="s">
        <v>253</v>
      </c>
      <c r="E11" s="62" t="s">
        <v>253</v>
      </c>
      <c r="F11" s="62" t="s">
        <v>253</v>
      </c>
      <c r="G11" s="66"/>
      <c r="H11" s="238" t="e">
        <f t="shared" si="0"/>
        <v>#VALUE!</v>
      </c>
      <c r="J11" s="126"/>
    </row>
    <row r="12" spans="1:14" ht="23.25" customHeight="1">
      <c r="A12" s="262" t="s">
        <v>399</v>
      </c>
      <c r="B12" s="239">
        <v>2050</v>
      </c>
      <c r="C12" s="62" t="s">
        <v>253</v>
      </c>
      <c r="D12" s="250" t="s">
        <v>253</v>
      </c>
      <c r="E12" s="62" t="s">
        <v>253</v>
      </c>
      <c r="F12" s="62" t="s">
        <v>253</v>
      </c>
      <c r="G12" s="66"/>
      <c r="H12" s="238" t="e">
        <f t="shared" si="0"/>
        <v>#VALUE!</v>
      </c>
      <c r="J12" s="126"/>
    </row>
    <row r="13" spans="1:14" ht="22.7" customHeight="1">
      <c r="A13" s="262" t="s">
        <v>400</v>
      </c>
      <c r="B13" s="239">
        <v>2060</v>
      </c>
      <c r="C13" s="62" t="s">
        <v>253</v>
      </c>
      <c r="D13" s="250">
        <v>18374</v>
      </c>
      <c r="E13" s="62" t="s">
        <v>253</v>
      </c>
      <c r="F13" s="62">
        <v>0</v>
      </c>
      <c r="G13" s="66"/>
      <c r="H13" s="238" t="e">
        <f t="shared" si="0"/>
        <v>#VALUE!</v>
      </c>
      <c r="I13" s="28">
        <v>384</v>
      </c>
      <c r="J13" s="126"/>
    </row>
    <row r="14" spans="1:14" ht="43.5" customHeight="1">
      <c r="A14" s="264" t="s">
        <v>54</v>
      </c>
      <c r="B14" s="257">
        <v>2070</v>
      </c>
      <c r="C14" s="250">
        <v>55125</v>
      </c>
      <c r="D14" s="250">
        <v>72709</v>
      </c>
      <c r="E14" s="250">
        <v>54193</v>
      </c>
      <c r="F14" s="250">
        <v>72709</v>
      </c>
      <c r="G14" s="66">
        <f>F14-E14</f>
        <v>18516</v>
      </c>
      <c r="H14" s="238">
        <f t="shared" si="0"/>
        <v>134.16677430664475</v>
      </c>
      <c r="J14" s="271"/>
    </row>
    <row r="15" spans="1:14" ht="45.75" customHeight="1">
      <c r="A15" s="422" t="s">
        <v>116</v>
      </c>
      <c r="B15" s="422"/>
      <c r="C15" s="422"/>
      <c r="D15" s="422"/>
      <c r="E15" s="422"/>
      <c r="F15" s="422"/>
      <c r="G15" s="422"/>
      <c r="H15" s="422"/>
    </row>
    <row r="16" spans="1:14" ht="30.75" customHeight="1">
      <c r="A16" s="262" t="s">
        <v>272</v>
      </c>
      <c r="B16" s="239">
        <v>2100</v>
      </c>
      <c r="C16" s="62">
        <v>0</v>
      </c>
      <c r="D16" s="294">
        <v>0</v>
      </c>
      <c r="E16" s="294">
        <v>0</v>
      </c>
      <c r="F16" s="294"/>
      <c r="G16" s="66">
        <f>F16-E16</f>
        <v>0</v>
      </c>
      <c r="H16" s="238" t="e">
        <f t="shared" si="0"/>
        <v>#DIV/0!</v>
      </c>
      <c r="J16" s="126"/>
    </row>
    <row r="17" spans="1:10" s="29" customFormat="1" ht="27" customHeight="1">
      <c r="A17" s="262" t="s">
        <v>118</v>
      </c>
      <c r="B17" s="258">
        <v>2110</v>
      </c>
      <c r="C17" s="62">
        <v>0</v>
      </c>
      <c r="D17" s="294">
        <v>0</v>
      </c>
      <c r="E17" s="294"/>
      <c r="F17" s="294"/>
      <c r="G17" s="66">
        <f>F17-E17</f>
        <v>0</v>
      </c>
      <c r="H17" s="238" t="e">
        <f t="shared" si="0"/>
        <v>#DIV/0!</v>
      </c>
      <c r="J17" s="126"/>
    </row>
    <row r="18" spans="1:10" ht="57" customHeight="1">
      <c r="A18" s="262" t="s">
        <v>244</v>
      </c>
      <c r="B18" s="258">
        <v>2120</v>
      </c>
      <c r="C18" s="62">
        <v>6.6</v>
      </c>
      <c r="D18" s="62">
        <v>7.5</v>
      </c>
      <c r="E18" s="62">
        <v>4</v>
      </c>
      <c r="F18" s="62">
        <v>3.2</v>
      </c>
      <c r="G18" s="66">
        <f>F18-E18</f>
        <v>-0.79999999999999982</v>
      </c>
      <c r="H18" s="238">
        <f t="shared" si="0"/>
        <v>80</v>
      </c>
      <c r="I18" s="28">
        <v>4.3</v>
      </c>
      <c r="J18" s="126">
        <f>D18-F18</f>
        <v>4.3</v>
      </c>
    </row>
    <row r="19" spans="1:10" ht="60" customHeight="1">
      <c r="A19" s="262" t="s">
        <v>245</v>
      </c>
      <c r="B19" s="258">
        <v>2130</v>
      </c>
      <c r="C19" s="62" t="s">
        <v>253</v>
      </c>
      <c r="D19" s="62" t="s">
        <v>253</v>
      </c>
      <c r="E19" s="62">
        <v>0</v>
      </c>
      <c r="F19" s="62" t="s">
        <v>253</v>
      </c>
      <c r="G19" s="66"/>
      <c r="H19" s="238" t="e">
        <f t="shared" si="0"/>
        <v>#VALUE!</v>
      </c>
      <c r="J19" s="126"/>
    </row>
    <row r="20" spans="1:10" s="31" customFormat="1" ht="60" customHeight="1">
      <c r="A20" s="265" t="s">
        <v>182</v>
      </c>
      <c r="B20" s="261">
        <v>2140</v>
      </c>
      <c r="C20" s="66">
        <f>SUM(C21:C25,C28,C29)</f>
        <v>36.82</v>
      </c>
      <c r="D20" s="66">
        <f>SUM(D21:D25,D28,D29)</f>
        <v>40.699999999999996</v>
      </c>
      <c r="E20" s="66">
        <f>SUM(E21:E25,E28,E29)</f>
        <v>22</v>
      </c>
      <c r="F20" s="66">
        <f>SUM(F21:F25)+SUM(F27:F29)</f>
        <v>20.9</v>
      </c>
      <c r="G20" s="66">
        <f t="shared" ref="G20:G31" si="1">F20-E20</f>
        <v>-1.1000000000000014</v>
      </c>
      <c r="H20" s="238">
        <f t="shared" si="0"/>
        <v>95</v>
      </c>
      <c r="I20" s="28"/>
      <c r="J20" s="280"/>
    </row>
    <row r="21" spans="1:10" ht="27" customHeight="1">
      <c r="A21" s="262" t="s">
        <v>75</v>
      </c>
      <c r="B21" s="258">
        <v>2141</v>
      </c>
      <c r="C21" s="62"/>
      <c r="D21" s="294"/>
      <c r="E21" s="294"/>
      <c r="F21" s="294"/>
      <c r="G21" s="66">
        <f t="shared" si="1"/>
        <v>0</v>
      </c>
      <c r="H21" s="238" t="e">
        <f t="shared" si="0"/>
        <v>#DIV/0!</v>
      </c>
      <c r="J21" s="126"/>
    </row>
    <row r="22" spans="1:10" ht="24.75" customHeight="1">
      <c r="A22" s="262" t="s">
        <v>89</v>
      </c>
      <c r="B22" s="258">
        <v>2142</v>
      </c>
      <c r="C22" s="62">
        <v>0</v>
      </c>
      <c r="D22" s="294">
        <v>0</v>
      </c>
      <c r="E22" s="308"/>
      <c r="F22" s="294">
        <v>0</v>
      </c>
      <c r="G22" s="66">
        <f t="shared" si="1"/>
        <v>0</v>
      </c>
      <c r="H22" s="238" t="e">
        <f t="shared" si="0"/>
        <v>#DIV/0!</v>
      </c>
      <c r="J22" s="270"/>
    </row>
    <row r="23" spans="1:10" ht="24.75" customHeight="1">
      <c r="A23" s="262" t="s">
        <v>84</v>
      </c>
      <c r="B23" s="258">
        <v>2143</v>
      </c>
      <c r="C23" s="62"/>
      <c r="D23" s="294"/>
      <c r="E23" s="294"/>
      <c r="F23" s="294"/>
      <c r="G23" s="66">
        <f t="shared" si="1"/>
        <v>0</v>
      </c>
      <c r="H23" s="238" t="e">
        <f t="shared" si="0"/>
        <v>#DIV/0!</v>
      </c>
      <c r="J23" s="126"/>
    </row>
    <row r="24" spans="1:10" ht="24.75" customHeight="1">
      <c r="A24" s="262" t="s">
        <v>73</v>
      </c>
      <c r="B24" s="258">
        <v>2144</v>
      </c>
      <c r="C24" s="62">
        <v>13.6</v>
      </c>
      <c r="D24" s="290">
        <v>15.1</v>
      </c>
      <c r="E24" s="290">
        <v>9</v>
      </c>
      <c r="F24" s="290">
        <v>8.1</v>
      </c>
      <c r="G24" s="66">
        <f t="shared" si="1"/>
        <v>-0.90000000000000036</v>
      </c>
      <c r="H24" s="238">
        <f t="shared" si="0"/>
        <v>89.999999999999986</v>
      </c>
      <c r="J24" s="126"/>
    </row>
    <row r="25" spans="1:10" s="29" customFormat="1" ht="28.5" customHeight="1">
      <c r="A25" s="262" t="s">
        <v>129</v>
      </c>
      <c r="B25" s="258">
        <v>2145</v>
      </c>
      <c r="C25" s="66">
        <f>SUM(C26:C27)</f>
        <v>0</v>
      </c>
      <c r="D25" s="300">
        <f>SUM(D26:D27)</f>
        <v>0</v>
      </c>
      <c r="E25" s="300">
        <f>SUM(E26:E27)</f>
        <v>0</v>
      </c>
      <c r="F25" s="300">
        <f>SUM(F26:F27)</f>
        <v>0</v>
      </c>
      <c r="G25" s="66">
        <f t="shared" si="1"/>
        <v>0</v>
      </c>
      <c r="H25" s="238" t="e">
        <f t="shared" si="0"/>
        <v>#DIV/0!</v>
      </c>
      <c r="J25" s="280"/>
    </row>
    <row r="26" spans="1:10" ht="47.25" customHeight="1">
      <c r="A26" s="263" t="s">
        <v>102</v>
      </c>
      <c r="B26" s="259" t="s">
        <v>160</v>
      </c>
      <c r="C26" s="251"/>
      <c r="D26" s="297"/>
      <c r="E26" s="297"/>
      <c r="F26" s="297"/>
      <c r="G26" s="138">
        <f t="shared" si="1"/>
        <v>0</v>
      </c>
      <c r="H26" s="238" t="e">
        <f t="shared" si="0"/>
        <v>#DIV/0!</v>
      </c>
      <c r="J26" s="279"/>
    </row>
    <row r="27" spans="1:10" ht="21.75" customHeight="1">
      <c r="A27" s="263" t="s">
        <v>25</v>
      </c>
      <c r="B27" s="259" t="s">
        <v>161</v>
      </c>
      <c r="C27" s="251"/>
      <c r="D27" s="297"/>
      <c r="E27" s="297">
        <v>0</v>
      </c>
      <c r="F27" s="297">
        <v>0</v>
      </c>
      <c r="G27" s="138">
        <f t="shared" si="1"/>
        <v>0</v>
      </c>
      <c r="H27" s="238" t="e">
        <f t="shared" si="0"/>
        <v>#DIV/0!</v>
      </c>
      <c r="J27" s="279"/>
    </row>
    <row r="28" spans="1:10" s="29" customFormat="1" ht="25.5" customHeight="1">
      <c r="A28" s="262" t="s">
        <v>401</v>
      </c>
      <c r="B28" s="258">
        <v>2146</v>
      </c>
      <c r="C28" s="62">
        <v>22.08</v>
      </c>
      <c r="D28" s="62">
        <v>24.3</v>
      </c>
      <c r="E28" s="62">
        <v>12</v>
      </c>
      <c r="F28" s="62">
        <v>12.1</v>
      </c>
      <c r="G28" s="66">
        <f t="shared" si="1"/>
        <v>9.9999999999999645E-2</v>
      </c>
      <c r="H28" s="238">
        <f t="shared" si="0"/>
        <v>100.83333333333333</v>
      </c>
      <c r="J28" s="126"/>
    </row>
    <row r="29" spans="1:10" ht="27" customHeight="1">
      <c r="A29" s="262" t="s">
        <v>402</v>
      </c>
      <c r="B29" s="258">
        <v>2147</v>
      </c>
      <c r="C29" s="250">
        <v>1.1399999999999999</v>
      </c>
      <c r="D29" s="62">
        <v>1.3</v>
      </c>
      <c r="E29" s="62">
        <v>1</v>
      </c>
      <c r="F29" s="62">
        <v>0.7</v>
      </c>
      <c r="G29" s="66">
        <f t="shared" si="1"/>
        <v>-0.30000000000000004</v>
      </c>
      <c r="H29" s="238">
        <f t="shared" si="0"/>
        <v>70</v>
      </c>
      <c r="J29" s="126"/>
    </row>
    <row r="30" spans="1:10" s="29" customFormat="1" ht="42" customHeight="1">
      <c r="A30" s="262" t="s">
        <v>74</v>
      </c>
      <c r="B30" s="258">
        <v>2150</v>
      </c>
      <c r="C30" s="250">
        <v>16.690000000000001</v>
      </c>
      <c r="D30" s="62">
        <v>18.399999999999999</v>
      </c>
      <c r="E30" s="62">
        <v>9</v>
      </c>
      <c r="F30" s="62">
        <v>9.8000000000000007</v>
      </c>
      <c r="G30" s="66">
        <f t="shared" si="1"/>
        <v>0.80000000000000071</v>
      </c>
      <c r="H30" s="238">
        <f t="shared" si="0"/>
        <v>108.8888888888889</v>
      </c>
      <c r="J30" s="126"/>
    </row>
    <row r="31" spans="1:10" s="29" customFormat="1" ht="36.75" customHeight="1">
      <c r="A31" s="266" t="s">
        <v>190</v>
      </c>
      <c r="B31" s="260">
        <v>2200</v>
      </c>
      <c r="C31" s="66">
        <f>SUM(C16,C17:C19,C20,C30)</f>
        <v>60.11</v>
      </c>
      <c r="D31" s="66">
        <f>SUM(D16,D17:D19,D20,D30)</f>
        <v>66.599999999999994</v>
      </c>
      <c r="E31" s="66">
        <f>SUM(E16,E17:E19,E20,E30)</f>
        <v>35</v>
      </c>
      <c r="F31" s="66">
        <f>SUM(F16,F17:F19,F20,F30)</f>
        <v>33.9</v>
      </c>
      <c r="G31" s="66">
        <f t="shared" si="1"/>
        <v>-1.1000000000000014</v>
      </c>
      <c r="H31" s="238">
        <f>F31/E31*100</f>
        <v>96.857142857142847</v>
      </c>
      <c r="I31" s="28"/>
      <c r="J31" s="280"/>
    </row>
    <row r="32" spans="1:10" s="29" customFormat="1" ht="10.5" customHeight="1">
      <c r="A32" s="37"/>
      <c r="B32" s="30"/>
      <c r="C32" s="30"/>
      <c r="D32" s="30"/>
      <c r="E32" s="30"/>
      <c r="F32" s="30"/>
      <c r="G32" s="30"/>
      <c r="H32" s="183"/>
    </row>
    <row r="33" spans="1:10" s="1" customFormat="1" ht="33" customHeight="1">
      <c r="A33" s="214" t="s">
        <v>515</v>
      </c>
      <c r="B33" s="376" t="s">
        <v>292</v>
      </c>
      <c r="C33" s="376"/>
      <c r="D33" s="120"/>
      <c r="E33" s="74"/>
      <c r="F33" s="383" t="s">
        <v>516</v>
      </c>
      <c r="G33" s="383"/>
      <c r="H33" s="383"/>
    </row>
    <row r="34" spans="1:10" s="1" customFormat="1">
      <c r="A34" s="86" t="s">
        <v>235</v>
      </c>
      <c r="B34" s="87"/>
      <c r="C34" s="86" t="s">
        <v>295</v>
      </c>
      <c r="D34" s="86"/>
      <c r="E34" s="87"/>
      <c r="F34" s="420" t="s">
        <v>236</v>
      </c>
      <c r="G34" s="420"/>
      <c r="H34" s="420"/>
    </row>
    <row r="35" spans="1:10" s="30" customFormat="1">
      <c r="A35" s="35"/>
      <c r="H35" s="183"/>
      <c r="I35" s="28"/>
      <c r="J35" s="28"/>
    </row>
    <row r="36" spans="1:10" s="30" customFormat="1">
      <c r="A36" s="35"/>
      <c r="H36" s="183"/>
      <c r="I36" s="28"/>
      <c r="J36" s="28"/>
    </row>
    <row r="37" spans="1:10" s="30" customFormat="1">
      <c r="A37" s="35"/>
      <c r="H37" s="183"/>
      <c r="I37" s="28"/>
      <c r="J37" s="28"/>
    </row>
    <row r="38" spans="1:10" s="30" customFormat="1">
      <c r="A38" s="35"/>
      <c r="H38" s="183"/>
      <c r="I38" s="28"/>
      <c r="J38" s="28"/>
    </row>
    <row r="39" spans="1:10" s="30" customFormat="1">
      <c r="A39" s="35"/>
      <c r="H39" s="183"/>
      <c r="I39" s="28"/>
      <c r="J39" s="28"/>
    </row>
    <row r="40" spans="1:10" s="30" customFormat="1">
      <c r="A40" s="35"/>
      <c r="H40" s="183"/>
      <c r="I40" s="28"/>
      <c r="J40" s="28"/>
    </row>
    <row r="41" spans="1:10" s="30" customFormat="1">
      <c r="A41" s="35"/>
      <c r="H41" s="183"/>
      <c r="I41" s="28"/>
      <c r="J41" s="28"/>
    </row>
    <row r="42" spans="1:10" s="30" customFormat="1">
      <c r="A42" s="35"/>
      <c r="H42" s="183"/>
      <c r="I42" s="28"/>
      <c r="J42" s="28"/>
    </row>
    <row r="43" spans="1:10" s="30" customFormat="1">
      <c r="A43" s="35"/>
      <c r="H43" s="183"/>
      <c r="I43" s="28"/>
      <c r="J43" s="28"/>
    </row>
    <row r="44" spans="1:10" s="30" customFormat="1">
      <c r="A44" s="35"/>
      <c r="H44" s="183"/>
      <c r="I44" s="28"/>
      <c r="J44" s="28"/>
    </row>
    <row r="45" spans="1:10" s="30" customFormat="1">
      <c r="A45" s="35"/>
      <c r="H45" s="183"/>
      <c r="I45" s="28"/>
      <c r="J45" s="28"/>
    </row>
    <row r="46" spans="1:10" s="30" customFormat="1">
      <c r="A46" s="35"/>
      <c r="H46" s="183"/>
      <c r="I46" s="28"/>
      <c r="J46" s="28"/>
    </row>
    <row r="47" spans="1:10" s="30" customFormat="1">
      <c r="A47" s="35"/>
      <c r="H47" s="183"/>
      <c r="I47" s="28"/>
      <c r="J47" s="28"/>
    </row>
    <row r="48" spans="1:10" s="30" customFormat="1">
      <c r="A48" s="35"/>
      <c r="H48" s="183"/>
      <c r="I48" s="28"/>
      <c r="J48" s="28"/>
    </row>
    <row r="49" spans="1:10" s="30" customFormat="1">
      <c r="A49" s="35"/>
      <c r="H49" s="183"/>
      <c r="I49" s="28"/>
      <c r="J49" s="28"/>
    </row>
    <row r="50" spans="1:10" s="30" customFormat="1">
      <c r="A50" s="35"/>
      <c r="H50" s="183"/>
      <c r="I50" s="28"/>
      <c r="J50" s="28"/>
    </row>
    <row r="51" spans="1:10" s="30" customFormat="1">
      <c r="A51" s="35"/>
      <c r="H51" s="183"/>
      <c r="I51" s="28"/>
      <c r="J51" s="28"/>
    </row>
    <row r="52" spans="1:10" s="30" customFormat="1">
      <c r="A52" s="35"/>
      <c r="H52" s="183"/>
      <c r="I52" s="28"/>
      <c r="J52" s="28"/>
    </row>
    <row r="53" spans="1:10" s="30" customFormat="1">
      <c r="A53" s="35"/>
      <c r="H53" s="183"/>
      <c r="I53" s="28"/>
      <c r="J53" s="28"/>
    </row>
    <row r="54" spans="1:10" s="30" customFormat="1">
      <c r="A54" s="35"/>
      <c r="H54" s="183"/>
      <c r="I54" s="28"/>
      <c r="J54" s="28"/>
    </row>
    <row r="55" spans="1:10" s="30" customFormat="1">
      <c r="A55" s="35"/>
      <c r="H55" s="183"/>
      <c r="I55" s="28"/>
      <c r="J55" s="28"/>
    </row>
    <row r="56" spans="1:10" s="30" customFormat="1">
      <c r="A56" s="35"/>
      <c r="H56" s="183"/>
      <c r="I56" s="28"/>
      <c r="J56" s="28"/>
    </row>
    <row r="57" spans="1:10" s="30" customFormat="1">
      <c r="A57" s="35"/>
      <c r="H57" s="183"/>
      <c r="I57" s="28"/>
      <c r="J57" s="28"/>
    </row>
    <row r="58" spans="1:10" s="30" customFormat="1">
      <c r="A58" s="35"/>
      <c r="H58" s="183"/>
      <c r="I58" s="28"/>
      <c r="J58" s="28"/>
    </row>
    <row r="59" spans="1:10" s="30" customFormat="1">
      <c r="A59" s="35"/>
      <c r="H59" s="183"/>
      <c r="I59" s="28"/>
      <c r="J59" s="28"/>
    </row>
    <row r="60" spans="1:10" s="30" customFormat="1">
      <c r="A60" s="35"/>
      <c r="H60" s="183"/>
      <c r="I60" s="28"/>
      <c r="J60" s="28"/>
    </row>
    <row r="61" spans="1:10" s="30" customFormat="1">
      <c r="A61" s="35"/>
      <c r="H61" s="183"/>
      <c r="I61" s="28"/>
      <c r="J61" s="28"/>
    </row>
    <row r="62" spans="1:10" s="30" customFormat="1">
      <c r="A62" s="35"/>
      <c r="H62" s="183"/>
      <c r="I62" s="28"/>
      <c r="J62" s="28"/>
    </row>
    <row r="63" spans="1:10" s="30" customFormat="1">
      <c r="A63" s="35"/>
      <c r="H63" s="183"/>
      <c r="I63" s="28"/>
      <c r="J63" s="28"/>
    </row>
    <row r="64" spans="1:10" s="30" customFormat="1">
      <c r="A64" s="35"/>
      <c r="H64" s="183"/>
      <c r="I64" s="28"/>
      <c r="J64" s="28"/>
    </row>
    <row r="65" spans="1:10" s="30" customFormat="1">
      <c r="A65" s="35"/>
      <c r="H65" s="183"/>
      <c r="I65" s="28"/>
      <c r="J65" s="28"/>
    </row>
    <row r="66" spans="1:10" s="30" customFormat="1">
      <c r="A66" s="35"/>
      <c r="H66" s="183"/>
      <c r="I66" s="28"/>
      <c r="J66" s="28"/>
    </row>
    <row r="67" spans="1:10" s="30" customFormat="1">
      <c r="A67" s="35"/>
      <c r="H67" s="183"/>
      <c r="I67" s="28"/>
      <c r="J67" s="28"/>
    </row>
    <row r="68" spans="1:10" s="30" customFormat="1">
      <c r="A68" s="35"/>
      <c r="H68" s="183"/>
      <c r="I68" s="28"/>
      <c r="J68" s="28"/>
    </row>
    <row r="69" spans="1:10" s="30" customFormat="1">
      <c r="A69" s="35"/>
      <c r="H69" s="183"/>
      <c r="I69" s="28"/>
      <c r="J69" s="28"/>
    </row>
    <row r="70" spans="1:10" s="30" customFormat="1">
      <c r="A70" s="35"/>
      <c r="H70" s="183"/>
      <c r="I70" s="28"/>
      <c r="J70" s="28"/>
    </row>
    <row r="71" spans="1:10" s="30" customFormat="1">
      <c r="A71" s="35"/>
      <c r="H71" s="183"/>
      <c r="I71" s="28"/>
      <c r="J71" s="28"/>
    </row>
    <row r="72" spans="1:10" s="30" customFormat="1">
      <c r="A72" s="35"/>
      <c r="H72" s="183"/>
      <c r="I72" s="28"/>
      <c r="J72" s="28"/>
    </row>
    <row r="73" spans="1:10" s="30" customFormat="1">
      <c r="A73" s="35"/>
      <c r="H73" s="183"/>
      <c r="I73" s="28"/>
      <c r="J73" s="28"/>
    </row>
    <row r="74" spans="1:10" s="30" customFormat="1">
      <c r="A74" s="35"/>
      <c r="H74" s="183"/>
      <c r="I74" s="28"/>
      <c r="J74" s="28"/>
    </row>
    <row r="75" spans="1:10" s="30" customFormat="1">
      <c r="A75" s="35"/>
      <c r="H75" s="183"/>
      <c r="I75" s="28"/>
      <c r="J75" s="28"/>
    </row>
    <row r="76" spans="1:10" s="30" customFormat="1">
      <c r="A76" s="35"/>
      <c r="H76" s="183"/>
      <c r="I76" s="28"/>
      <c r="J76" s="28"/>
    </row>
    <row r="77" spans="1:10" s="30" customFormat="1">
      <c r="A77" s="35"/>
      <c r="H77" s="183"/>
      <c r="I77" s="28"/>
      <c r="J77" s="28"/>
    </row>
    <row r="78" spans="1:10" s="30" customFormat="1">
      <c r="A78" s="35"/>
      <c r="H78" s="183"/>
      <c r="I78" s="28"/>
      <c r="J78" s="28"/>
    </row>
    <row r="79" spans="1:10" s="30" customFormat="1">
      <c r="A79" s="35"/>
      <c r="H79" s="183"/>
      <c r="I79" s="28"/>
      <c r="J79" s="28"/>
    </row>
    <row r="80" spans="1:10" s="30" customFormat="1">
      <c r="A80" s="35"/>
      <c r="H80" s="183"/>
      <c r="I80" s="28"/>
      <c r="J80" s="28"/>
    </row>
    <row r="81" spans="1:10" s="30" customFormat="1">
      <c r="A81" s="35"/>
      <c r="H81" s="183"/>
      <c r="I81" s="28"/>
      <c r="J81" s="28"/>
    </row>
    <row r="82" spans="1:10" s="30" customFormat="1">
      <c r="A82" s="35"/>
      <c r="H82" s="183"/>
      <c r="I82" s="28"/>
      <c r="J82" s="28"/>
    </row>
    <row r="83" spans="1:10" s="30" customFormat="1">
      <c r="A83" s="35"/>
      <c r="H83" s="183"/>
      <c r="I83" s="28"/>
      <c r="J83" s="28"/>
    </row>
    <row r="84" spans="1:10" s="30" customFormat="1">
      <c r="A84" s="35"/>
      <c r="H84" s="183"/>
      <c r="I84" s="28"/>
      <c r="J84" s="28"/>
    </row>
    <row r="85" spans="1:10" s="30" customFormat="1">
      <c r="A85" s="35"/>
      <c r="H85" s="183"/>
      <c r="I85" s="28"/>
      <c r="J85" s="28"/>
    </row>
    <row r="86" spans="1:10" s="30" customFormat="1">
      <c r="A86" s="35"/>
      <c r="H86" s="183"/>
      <c r="I86" s="28"/>
      <c r="J86" s="28"/>
    </row>
    <row r="87" spans="1:10" s="30" customFormat="1">
      <c r="A87" s="35"/>
      <c r="H87" s="183"/>
      <c r="I87" s="28"/>
      <c r="J87" s="28"/>
    </row>
    <row r="88" spans="1:10" s="30" customFormat="1">
      <c r="A88" s="35"/>
      <c r="H88" s="183"/>
      <c r="I88" s="28"/>
      <c r="J88" s="28"/>
    </row>
    <row r="89" spans="1:10" s="30" customFormat="1">
      <c r="A89" s="35"/>
      <c r="H89" s="183"/>
      <c r="I89" s="28"/>
      <c r="J89" s="28"/>
    </row>
    <row r="90" spans="1:10" s="30" customFormat="1">
      <c r="A90" s="35"/>
      <c r="H90" s="183"/>
      <c r="I90" s="28"/>
      <c r="J90" s="28"/>
    </row>
    <row r="91" spans="1:10" s="30" customFormat="1">
      <c r="A91" s="35"/>
      <c r="H91" s="183"/>
      <c r="I91" s="28"/>
      <c r="J91" s="28"/>
    </row>
    <row r="92" spans="1:10" s="30" customFormat="1">
      <c r="A92" s="35"/>
      <c r="H92" s="183"/>
      <c r="I92" s="28"/>
      <c r="J92" s="28"/>
    </row>
    <row r="93" spans="1:10" s="30" customFormat="1">
      <c r="A93" s="35"/>
      <c r="H93" s="183"/>
      <c r="I93" s="28"/>
      <c r="J93" s="28"/>
    </row>
    <row r="94" spans="1:10" s="30" customFormat="1">
      <c r="A94" s="35"/>
      <c r="H94" s="183"/>
      <c r="I94" s="28"/>
      <c r="J94" s="28"/>
    </row>
    <row r="95" spans="1:10" s="30" customFormat="1">
      <c r="A95" s="35"/>
      <c r="H95" s="183"/>
      <c r="I95" s="28"/>
      <c r="J95" s="28"/>
    </row>
    <row r="96" spans="1:10" s="30" customFormat="1">
      <c r="A96" s="35"/>
      <c r="H96" s="183"/>
      <c r="I96" s="28"/>
      <c r="J96" s="28"/>
    </row>
    <row r="97" spans="1:10" s="30" customFormat="1">
      <c r="A97" s="35"/>
      <c r="H97" s="183"/>
      <c r="I97" s="28"/>
      <c r="J97" s="28"/>
    </row>
    <row r="98" spans="1:10" s="30" customFormat="1">
      <c r="A98" s="35"/>
      <c r="H98" s="183"/>
      <c r="I98" s="28"/>
      <c r="J98" s="28"/>
    </row>
    <row r="99" spans="1:10" s="30" customFormat="1">
      <c r="A99" s="35"/>
      <c r="H99" s="183"/>
      <c r="I99" s="28"/>
      <c r="J99" s="28"/>
    </row>
    <row r="100" spans="1:10" s="30" customFormat="1">
      <c r="A100" s="35"/>
      <c r="H100" s="183"/>
      <c r="I100" s="28"/>
      <c r="J100" s="28"/>
    </row>
    <row r="101" spans="1:10" s="30" customFormat="1">
      <c r="A101" s="35"/>
      <c r="H101" s="183"/>
      <c r="I101" s="28"/>
      <c r="J101" s="28"/>
    </row>
    <row r="102" spans="1:10" s="30" customFormat="1">
      <c r="A102" s="35"/>
      <c r="H102" s="183"/>
      <c r="I102" s="28"/>
      <c r="J102" s="28"/>
    </row>
    <row r="103" spans="1:10" s="30" customFormat="1">
      <c r="A103" s="35"/>
      <c r="H103" s="183"/>
      <c r="I103" s="28"/>
      <c r="J103" s="28"/>
    </row>
    <row r="104" spans="1:10" s="30" customFormat="1">
      <c r="A104" s="35"/>
      <c r="H104" s="183"/>
      <c r="I104" s="28"/>
      <c r="J104" s="28"/>
    </row>
    <row r="105" spans="1:10" s="30" customFormat="1">
      <c r="A105" s="35"/>
      <c r="H105" s="183"/>
      <c r="I105" s="28"/>
      <c r="J105" s="28"/>
    </row>
    <row r="106" spans="1:10" s="30" customFormat="1">
      <c r="A106" s="35"/>
      <c r="H106" s="183"/>
      <c r="I106" s="28"/>
      <c r="J106" s="28"/>
    </row>
    <row r="107" spans="1:10" s="30" customFormat="1">
      <c r="A107" s="35"/>
      <c r="H107" s="183"/>
      <c r="I107" s="28"/>
      <c r="J107" s="28"/>
    </row>
    <row r="108" spans="1:10" s="30" customFormat="1">
      <c r="A108" s="35"/>
      <c r="H108" s="183"/>
      <c r="I108" s="28"/>
      <c r="J108" s="28"/>
    </row>
    <row r="109" spans="1:10" s="30" customFormat="1">
      <c r="A109" s="35"/>
      <c r="H109" s="183"/>
      <c r="I109" s="28"/>
      <c r="J109" s="28"/>
    </row>
    <row r="110" spans="1:10" s="30" customFormat="1">
      <c r="A110" s="35"/>
      <c r="H110" s="183"/>
      <c r="I110" s="28"/>
      <c r="J110" s="28"/>
    </row>
    <row r="111" spans="1:10" s="30" customFormat="1">
      <c r="A111" s="35"/>
      <c r="H111" s="183"/>
      <c r="I111" s="28"/>
      <c r="J111" s="28"/>
    </row>
    <row r="112" spans="1:10" s="30" customFormat="1">
      <c r="A112" s="35"/>
      <c r="H112" s="183"/>
      <c r="I112" s="28"/>
      <c r="J112" s="28"/>
    </row>
    <row r="113" spans="1:10" s="30" customFormat="1">
      <c r="A113" s="35"/>
      <c r="H113" s="183"/>
      <c r="I113" s="28"/>
      <c r="J113" s="28"/>
    </row>
    <row r="114" spans="1:10" s="30" customFormat="1">
      <c r="A114" s="35"/>
      <c r="H114" s="183"/>
      <c r="I114" s="28"/>
      <c r="J114" s="28"/>
    </row>
    <row r="115" spans="1:10" s="30" customFormat="1">
      <c r="A115" s="35"/>
      <c r="H115" s="183"/>
      <c r="I115" s="28"/>
      <c r="J115" s="28"/>
    </row>
    <row r="116" spans="1:10" s="30" customFormat="1">
      <c r="A116" s="35"/>
      <c r="H116" s="183"/>
      <c r="I116" s="28"/>
      <c r="J116" s="28"/>
    </row>
    <row r="117" spans="1:10" s="30" customFormat="1">
      <c r="A117" s="35"/>
      <c r="H117" s="183"/>
      <c r="I117" s="28"/>
      <c r="J117" s="28"/>
    </row>
    <row r="118" spans="1:10" s="30" customFormat="1">
      <c r="A118" s="35"/>
      <c r="H118" s="183"/>
      <c r="I118" s="28"/>
      <c r="J118" s="28"/>
    </row>
    <row r="119" spans="1:10" s="30" customFormat="1">
      <c r="A119" s="35"/>
      <c r="H119" s="183"/>
      <c r="I119" s="28"/>
      <c r="J119" s="28"/>
    </row>
    <row r="120" spans="1:10" s="30" customFormat="1">
      <c r="A120" s="35"/>
      <c r="H120" s="183"/>
      <c r="I120" s="28"/>
      <c r="J120" s="28"/>
    </row>
    <row r="121" spans="1:10" s="30" customFormat="1">
      <c r="A121" s="35"/>
      <c r="H121" s="183"/>
      <c r="I121" s="28"/>
      <c r="J121" s="28"/>
    </row>
    <row r="122" spans="1:10" s="30" customFormat="1">
      <c r="A122" s="35"/>
      <c r="H122" s="183"/>
      <c r="I122" s="28"/>
      <c r="J122" s="28"/>
    </row>
    <row r="123" spans="1:10" s="30" customFormat="1">
      <c r="A123" s="35"/>
      <c r="H123" s="183"/>
      <c r="I123" s="28"/>
      <c r="J123" s="28"/>
    </row>
    <row r="124" spans="1:10" s="30" customFormat="1">
      <c r="A124" s="35"/>
      <c r="H124" s="183"/>
      <c r="I124" s="28"/>
      <c r="J124" s="28"/>
    </row>
    <row r="125" spans="1:10" s="30" customFormat="1">
      <c r="A125" s="35"/>
      <c r="H125" s="183"/>
      <c r="I125" s="28"/>
      <c r="J125" s="28"/>
    </row>
    <row r="126" spans="1:10" s="30" customFormat="1">
      <c r="A126" s="35"/>
      <c r="H126" s="183"/>
      <c r="I126" s="28"/>
      <c r="J126" s="28"/>
    </row>
    <row r="127" spans="1:10" s="30" customFormat="1">
      <c r="A127" s="35"/>
      <c r="H127" s="183"/>
      <c r="I127" s="28"/>
      <c r="J127" s="28"/>
    </row>
    <row r="128" spans="1:10" s="30" customFormat="1">
      <c r="A128" s="35"/>
      <c r="H128" s="183"/>
      <c r="I128" s="28"/>
      <c r="J128" s="28"/>
    </row>
    <row r="129" spans="1:10" s="30" customFormat="1">
      <c r="A129" s="35"/>
      <c r="H129" s="183"/>
      <c r="I129" s="28"/>
      <c r="J129" s="28"/>
    </row>
    <row r="130" spans="1:10" s="30" customFormat="1">
      <c r="A130" s="35"/>
      <c r="H130" s="183"/>
      <c r="I130" s="28"/>
      <c r="J130" s="28"/>
    </row>
    <row r="131" spans="1:10" s="30" customFormat="1">
      <c r="A131" s="35"/>
      <c r="H131" s="183"/>
      <c r="I131" s="28"/>
      <c r="J131" s="28"/>
    </row>
    <row r="132" spans="1:10" s="30" customFormat="1">
      <c r="A132" s="35"/>
      <c r="H132" s="183"/>
      <c r="I132" s="28"/>
      <c r="J132" s="28"/>
    </row>
    <row r="133" spans="1:10" s="30" customFormat="1">
      <c r="A133" s="35"/>
      <c r="H133" s="183"/>
      <c r="I133" s="28"/>
      <c r="J133" s="28"/>
    </row>
    <row r="134" spans="1:10" s="30" customFormat="1">
      <c r="A134" s="35"/>
      <c r="H134" s="183"/>
      <c r="I134" s="28"/>
      <c r="J134" s="28"/>
    </row>
    <row r="135" spans="1:10" s="30" customFormat="1">
      <c r="A135" s="35"/>
      <c r="H135" s="183"/>
      <c r="I135" s="28"/>
      <c r="J135" s="28"/>
    </row>
    <row r="136" spans="1:10" s="30" customFormat="1">
      <c r="A136" s="35"/>
      <c r="H136" s="183"/>
      <c r="I136" s="28"/>
      <c r="J136" s="28"/>
    </row>
    <row r="137" spans="1:10" s="30" customFormat="1">
      <c r="A137" s="35"/>
      <c r="H137" s="183"/>
      <c r="I137" s="28"/>
      <c r="J137" s="28"/>
    </row>
    <row r="138" spans="1:10" s="30" customFormat="1">
      <c r="A138" s="35"/>
      <c r="H138" s="183"/>
      <c r="I138" s="28"/>
      <c r="J138" s="28"/>
    </row>
    <row r="139" spans="1:10" s="30" customFormat="1">
      <c r="A139" s="35"/>
      <c r="H139" s="183"/>
      <c r="I139" s="28"/>
      <c r="J139" s="28"/>
    </row>
    <row r="140" spans="1:10" s="30" customFormat="1">
      <c r="A140" s="35"/>
      <c r="H140" s="183"/>
      <c r="I140" s="28"/>
      <c r="J140" s="28"/>
    </row>
    <row r="141" spans="1:10" s="30" customFormat="1">
      <c r="A141" s="35"/>
      <c r="H141" s="183"/>
      <c r="I141" s="28"/>
      <c r="J141" s="28"/>
    </row>
    <row r="142" spans="1:10" s="30" customFormat="1">
      <c r="A142" s="35"/>
      <c r="H142" s="183"/>
      <c r="I142" s="28"/>
      <c r="J142" s="28"/>
    </row>
    <row r="143" spans="1:10" s="30" customFormat="1">
      <c r="A143" s="35"/>
      <c r="H143" s="183"/>
      <c r="I143" s="28"/>
      <c r="J143" s="28"/>
    </row>
    <row r="144" spans="1:10" s="30" customFormat="1">
      <c r="A144" s="35"/>
      <c r="H144" s="183"/>
      <c r="I144" s="28"/>
      <c r="J144" s="28"/>
    </row>
    <row r="145" spans="1:10" s="30" customFormat="1">
      <c r="A145" s="35"/>
      <c r="H145" s="183"/>
      <c r="I145" s="28"/>
      <c r="J145" s="28"/>
    </row>
    <row r="146" spans="1:10" s="30" customFormat="1">
      <c r="A146" s="35"/>
      <c r="H146" s="183"/>
      <c r="I146" s="28"/>
      <c r="J146" s="28"/>
    </row>
    <row r="147" spans="1:10" s="30" customFormat="1">
      <c r="A147" s="35"/>
      <c r="H147" s="183"/>
      <c r="I147" s="28"/>
      <c r="J147" s="28"/>
    </row>
    <row r="148" spans="1:10" s="30" customFormat="1">
      <c r="A148" s="35"/>
      <c r="H148" s="183"/>
      <c r="I148" s="28"/>
      <c r="J148" s="28"/>
    </row>
    <row r="149" spans="1:10" s="30" customFormat="1">
      <c r="A149" s="35"/>
      <c r="H149" s="183"/>
      <c r="I149" s="28"/>
      <c r="J149" s="28"/>
    </row>
    <row r="150" spans="1:10" s="30" customFormat="1">
      <c r="A150" s="35"/>
      <c r="H150" s="183"/>
      <c r="I150" s="28"/>
      <c r="J150" s="28"/>
    </row>
    <row r="151" spans="1:10" s="30" customFormat="1">
      <c r="A151" s="35"/>
      <c r="H151" s="183"/>
      <c r="I151" s="28"/>
      <c r="J151" s="28"/>
    </row>
    <row r="152" spans="1:10" s="30" customFormat="1">
      <c r="A152" s="35"/>
      <c r="H152" s="183"/>
      <c r="I152" s="28"/>
      <c r="J152" s="28"/>
    </row>
    <row r="153" spans="1:10" s="30" customFormat="1">
      <c r="A153" s="35"/>
      <c r="H153" s="183"/>
      <c r="I153" s="28"/>
      <c r="J153" s="28"/>
    </row>
    <row r="154" spans="1:10" s="30" customFormat="1">
      <c r="A154" s="35"/>
      <c r="H154" s="183"/>
      <c r="I154" s="28"/>
      <c r="J154" s="28"/>
    </row>
    <row r="155" spans="1:10" s="30" customFormat="1">
      <c r="A155" s="35"/>
      <c r="H155" s="183"/>
      <c r="I155" s="28"/>
      <c r="J155" s="28"/>
    </row>
    <row r="156" spans="1:10" s="30" customFormat="1">
      <c r="A156" s="35"/>
      <c r="H156" s="183"/>
      <c r="I156" s="28"/>
      <c r="J156" s="28"/>
    </row>
    <row r="157" spans="1:10" s="30" customFormat="1">
      <c r="A157" s="35"/>
      <c r="H157" s="183"/>
      <c r="I157" s="28"/>
      <c r="J157" s="28"/>
    </row>
    <row r="158" spans="1:10" s="30" customFormat="1">
      <c r="A158" s="35"/>
      <c r="H158" s="183"/>
      <c r="I158" s="28"/>
      <c r="J158" s="28"/>
    </row>
    <row r="159" spans="1:10" s="30" customFormat="1">
      <c r="A159" s="35"/>
      <c r="H159" s="183"/>
      <c r="I159" s="28"/>
      <c r="J159" s="28"/>
    </row>
    <row r="160" spans="1:10" s="30" customFormat="1">
      <c r="A160" s="35"/>
      <c r="H160" s="183"/>
      <c r="I160" s="28"/>
      <c r="J160" s="28"/>
    </row>
    <row r="161" spans="1:10" s="30" customFormat="1">
      <c r="A161" s="35"/>
      <c r="H161" s="183"/>
      <c r="I161" s="28"/>
      <c r="J161" s="28"/>
    </row>
    <row r="162" spans="1:10" s="30" customFormat="1">
      <c r="A162" s="35"/>
      <c r="H162" s="183"/>
      <c r="I162" s="28"/>
      <c r="J162" s="28"/>
    </row>
    <row r="163" spans="1:10" s="30" customFormat="1">
      <c r="A163" s="35"/>
      <c r="H163" s="183"/>
      <c r="I163" s="28"/>
      <c r="J163" s="28"/>
    </row>
    <row r="164" spans="1:10" s="30" customFormat="1">
      <c r="A164" s="35"/>
      <c r="H164" s="183"/>
      <c r="I164" s="28"/>
      <c r="J164" s="28"/>
    </row>
    <row r="165" spans="1:10" s="30" customFormat="1">
      <c r="A165" s="35"/>
      <c r="H165" s="183"/>
      <c r="I165" s="28"/>
      <c r="J165" s="28"/>
    </row>
    <row r="166" spans="1:10" s="30" customFormat="1">
      <c r="A166" s="35"/>
      <c r="H166" s="183"/>
      <c r="I166" s="28"/>
      <c r="J166" s="28"/>
    </row>
    <row r="167" spans="1:10" s="30" customFormat="1">
      <c r="A167" s="35"/>
      <c r="H167" s="183"/>
      <c r="I167" s="28"/>
      <c r="J167" s="28"/>
    </row>
    <row r="168" spans="1:10" s="30" customFormat="1">
      <c r="A168" s="35"/>
      <c r="H168" s="183"/>
      <c r="I168" s="28"/>
      <c r="J168" s="28"/>
    </row>
    <row r="169" spans="1:10" s="30" customFormat="1">
      <c r="A169" s="35"/>
      <c r="H169" s="183"/>
      <c r="I169" s="28"/>
      <c r="J169" s="28"/>
    </row>
    <row r="170" spans="1:10" s="30" customFormat="1">
      <c r="A170" s="35"/>
      <c r="H170" s="183"/>
      <c r="I170" s="28"/>
      <c r="J170" s="28"/>
    </row>
    <row r="171" spans="1:10" s="30" customFormat="1">
      <c r="A171" s="35"/>
      <c r="H171" s="183"/>
      <c r="I171" s="28"/>
      <c r="J171" s="28"/>
    </row>
    <row r="172" spans="1:10" s="30" customFormat="1">
      <c r="A172" s="35"/>
      <c r="H172" s="183"/>
      <c r="I172" s="28"/>
      <c r="J172" s="28"/>
    </row>
    <row r="173" spans="1:10" s="30" customFormat="1">
      <c r="A173" s="35"/>
      <c r="H173" s="183"/>
      <c r="I173" s="28"/>
      <c r="J173" s="28"/>
    </row>
    <row r="174" spans="1:10" s="30" customFormat="1">
      <c r="A174" s="35"/>
      <c r="H174" s="183"/>
      <c r="I174" s="28"/>
      <c r="J174" s="28"/>
    </row>
    <row r="175" spans="1:10" s="30" customFormat="1">
      <c r="A175" s="35"/>
      <c r="H175" s="183"/>
      <c r="I175" s="28"/>
      <c r="J175" s="28"/>
    </row>
    <row r="176" spans="1:10" s="30" customFormat="1">
      <c r="A176" s="35"/>
      <c r="H176" s="183"/>
      <c r="I176" s="28"/>
      <c r="J176" s="28"/>
    </row>
    <row r="177" spans="1:10" s="30" customFormat="1">
      <c r="A177" s="35"/>
      <c r="H177" s="183"/>
      <c r="I177" s="28"/>
      <c r="J177" s="28"/>
    </row>
    <row r="178" spans="1:10" s="30" customFormat="1">
      <c r="A178" s="35"/>
      <c r="H178" s="183"/>
      <c r="I178" s="28"/>
      <c r="J178" s="28"/>
    </row>
    <row r="179" spans="1:10" s="30" customFormat="1">
      <c r="A179" s="35"/>
      <c r="H179" s="183"/>
      <c r="I179" s="28"/>
      <c r="J179" s="28"/>
    </row>
    <row r="180" spans="1:10" s="30" customFormat="1">
      <c r="A180" s="35"/>
      <c r="H180" s="183"/>
      <c r="I180" s="28"/>
      <c r="J180" s="28"/>
    </row>
    <row r="181" spans="1:10" s="30" customFormat="1">
      <c r="A181" s="35"/>
      <c r="H181" s="183"/>
      <c r="I181" s="28"/>
      <c r="J181" s="28"/>
    </row>
    <row r="182" spans="1:10" s="30" customFormat="1">
      <c r="A182" s="35"/>
      <c r="H182" s="183"/>
      <c r="I182" s="28"/>
      <c r="J182" s="28"/>
    </row>
    <row r="183" spans="1:10" s="30" customFormat="1">
      <c r="A183" s="35"/>
      <c r="H183" s="183"/>
      <c r="I183" s="28"/>
      <c r="J183" s="28"/>
    </row>
    <row r="184" spans="1:10" s="30" customFormat="1">
      <c r="A184" s="35"/>
      <c r="H184" s="183"/>
      <c r="I184" s="28"/>
      <c r="J184" s="28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5" fitToHeight="2" orientation="portrait" verticalDpi="300" r:id="rId1"/>
  <headerFooter alignWithMargins="0"/>
  <ignoredErrors>
    <ignoredError sqref="G8" evalError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S94"/>
  <sheetViews>
    <sheetView view="pageBreakPreview" zoomScale="86" zoomScaleNormal="96" zoomScaleSheetLayoutView="86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A3" sqref="A3:H4"/>
    </sheetView>
  </sheetViews>
  <sheetFormatPr defaultColWidth="9.140625" defaultRowHeight="18.75" outlineLevelRow="1"/>
  <cols>
    <col min="1" max="1" width="59.5703125" style="1" customWidth="1"/>
    <col min="2" max="2" width="11.4257812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1" customWidth="1"/>
    <col min="9" max="9" width="14.42578125" style="211" customWidth="1"/>
    <col min="10" max="10" width="12" style="172" customWidth="1"/>
    <col min="11" max="12" width="9.140625" style="1"/>
    <col min="13" max="13" width="25.85546875" style="1" customWidth="1"/>
    <col min="14" max="14" width="9.140625" style="1"/>
    <col min="15" max="15" width="10" style="1" bestFit="1" customWidth="1"/>
    <col min="16" max="16" width="11.5703125" style="1" bestFit="1" customWidth="1"/>
    <col min="17" max="17" width="9.140625" style="1"/>
    <col min="18" max="18" width="12.42578125" style="1" customWidth="1"/>
    <col min="19" max="19" width="12.5703125" style="1" customWidth="1"/>
    <col min="20" max="16384" width="9.140625" style="1"/>
  </cols>
  <sheetData>
    <row r="1" spans="1:19" ht="32.25" customHeight="1">
      <c r="A1" s="384" t="s">
        <v>117</v>
      </c>
      <c r="B1" s="384"/>
      <c r="C1" s="384"/>
      <c r="D1" s="384"/>
      <c r="E1" s="384"/>
      <c r="F1" s="384"/>
      <c r="G1" s="384"/>
      <c r="H1" s="384"/>
      <c r="J1" s="173"/>
      <c r="K1" s="173"/>
    </row>
    <row r="2" spans="1:19" ht="6.75" customHeight="1">
      <c r="A2" s="15"/>
      <c r="B2" s="15"/>
      <c r="C2" s="15"/>
      <c r="D2" s="15"/>
      <c r="E2" s="15"/>
      <c r="F2" s="15"/>
      <c r="G2" s="15"/>
      <c r="H2" s="15"/>
      <c r="J2" s="173"/>
      <c r="K2" s="173"/>
    </row>
    <row r="3" spans="1:19" ht="33.75" customHeight="1">
      <c r="A3" s="388" t="s">
        <v>203</v>
      </c>
      <c r="B3" s="423" t="s">
        <v>0</v>
      </c>
      <c r="C3" s="388" t="s">
        <v>486</v>
      </c>
      <c r="D3" s="388"/>
      <c r="E3" s="387" t="s">
        <v>536</v>
      </c>
      <c r="F3" s="387"/>
      <c r="G3" s="387"/>
      <c r="H3" s="387"/>
      <c r="J3" s="216"/>
      <c r="K3" s="173"/>
    </row>
    <row r="4" spans="1:19" ht="60" customHeight="1">
      <c r="A4" s="388"/>
      <c r="B4" s="423"/>
      <c r="C4" s="38" t="s">
        <v>527</v>
      </c>
      <c r="D4" s="5" t="s">
        <v>528</v>
      </c>
      <c r="E4" s="38" t="s">
        <v>535</v>
      </c>
      <c r="F4" s="5" t="s">
        <v>534</v>
      </c>
      <c r="G4" s="38" t="s">
        <v>198</v>
      </c>
      <c r="H4" s="38" t="s">
        <v>199</v>
      </c>
      <c r="J4" s="217"/>
      <c r="K4" s="173"/>
    </row>
    <row r="5" spans="1:19" ht="13.7" customHeight="1">
      <c r="A5" s="69">
        <v>1</v>
      </c>
      <c r="B5" s="81">
        <v>2</v>
      </c>
      <c r="C5" s="69">
        <v>3</v>
      </c>
      <c r="D5" s="69">
        <v>4</v>
      </c>
      <c r="E5" s="69">
        <v>5</v>
      </c>
      <c r="F5" s="81">
        <v>6</v>
      </c>
      <c r="G5" s="69">
        <v>7</v>
      </c>
      <c r="H5" s="81">
        <v>8</v>
      </c>
      <c r="J5" s="175"/>
      <c r="K5" s="173"/>
    </row>
    <row r="6" spans="1:19" s="34" customFormat="1" ht="29.25" customHeight="1">
      <c r="A6" s="425" t="s">
        <v>121</v>
      </c>
      <c r="B6" s="425"/>
      <c r="C6" s="425"/>
      <c r="D6" s="425"/>
      <c r="E6" s="425"/>
      <c r="F6" s="425"/>
      <c r="G6" s="425"/>
      <c r="H6" s="425"/>
      <c r="I6" s="212"/>
      <c r="J6" s="176"/>
      <c r="K6" s="176"/>
    </row>
    <row r="7" spans="1:19" ht="45" customHeight="1">
      <c r="A7" s="309" t="s">
        <v>367</v>
      </c>
      <c r="B7" s="310" t="s">
        <v>368</v>
      </c>
      <c r="C7" s="149">
        <f t="shared" ref="C7" si="0">SUM(C8:C12)</f>
        <v>42.69</v>
      </c>
      <c r="D7" s="149">
        <f t="shared" ref="D7:F7" si="1">SUM(D8:D12)</f>
        <v>296.8</v>
      </c>
      <c r="E7" s="149">
        <f t="shared" si="1"/>
        <v>48</v>
      </c>
      <c r="F7" s="149">
        <f t="shared" si="1"/>
        <v>171</v>
      </c>
      <c r="G7" s="299">
        <f t="shared" ref="G7:G19" si="2">F7-E7</f>
        <v>123</v>
      </c>
      <c r="H7" s="311">
        <f>F7/E7*100</f>
        <v>356.25</v>
      </c>
      <c r="J7" s="277"/>
      <c r="K7" s="173"/>
    </row>
    <row r="8" spans="1:19" ht="28.5" customHeight="1">
      <c r="A8" s="312" t="s">
        <v>347</v>
      </c>
      <c r="B8" s="313" t="s">
        <v>348</v>
      </c>
      <c r="C8" s="250">
        <v>39.409999999999997</v>
      </c>
      <c r="D8" s="250">
        <v>44.9</v>
      </c>
      <c r="E8" s="62">
        <v>46</v>
      </c>
      <c r="F8" s="250">
        <v>19.100000000000001</v>
      </c>
      <c r="G8" s="300">
        <f t="shared" si="2"/>
        <v>-26.9</v>
      </c>
      <c r="H8" s="311">
        <f t="shared" ref="H8:H19" si="3">F8/E8*100</f>
        <v>41.521739130434788</v>
      </c>
      <c r="J8" s="126"/>
      <c r="K8" s="173"/>
      <c r="M8" s="19"/>
      <c r="N8" s="150"/>
      <c r="O8" s="230"/>
      <c r="P8" s="231"/>
      <c r="R8" s="232"/>
      <c r="S8" s="233"/>
    </row>
    <row r="9" spans="1:19" ht="30" customHeight="1">
      <c r="A9" s="314" t="s">
        <v>457</v>
      </c>
      <c r="B9" s="313" t="s">
        <v>349</v>
      </c>
      <c r="C9" s="250"/>
      <c r="D9" s="250"/>
      <c r="E9" s="62"/>
      <c r="F9" s="250"/>
      <c r="G9" s="300">
        <f t="shared" si="2"/>
        <v>0</v>
      </c>
      <c r="H9" s="311" t="e">
        <f t="shared" si="3"/>
        <v>#DIV/0!</v>
      </c>
      <c r="I9" s="211" t="s">
        <v>517</v>
      </c>
      <c r="J9" s="126"/>
      <c r="K9" s="173"/>
      <c r="M9" s="18"/>
      <c r="N9" s="150"/>
      <c r="O9" s="230"/>
      <c r="P9" s="231"/>
      <c r="R9" s="232"/>
      <c r="S9" s="233"/>
    </row>
    <row r="10" spans="1:19" ht="25.5" customHeight="1">
      <c r="A10" s="314" t="s">
        <v>350</v>
      </c>
      <c r="B10" s="313" t="s">
        <v>351</v>
      </c>
      <c r="C10" s="250"/>
      <c r="D10" s="250"/>
      <c r="E10" s="62"/>
      <c r="F10" s="250"/>
      <c r="G10" s="300">
        <f t="shared" si="2"/>
        <v>0</v>
      </c>
      <c r="H10" s="311" t="e">
        <f t="shared" si="3"/>
        <v>#DIV/0!</v>
      </c>
      <c r="J10" s="126"/>
      <c r="K10" s="173"/>
      <c r="M10" s="18"/>
      <c r="N10" s="150"/>
      <c r="O10" s="230"/>
      <c r="P10" s="231"/>
      <c r="R10" s="232"/>
      <c r="S10" s="233"/>
    </row>
    <row r="11" spans="1:19" ht="24.75" customHeight="1">
      <c r="A11" s="314" t="s">
        <v>458</v>
      </c>
      <c r="B11" s="313" t="s">
        <v>352</v>
      </c>
      <c r="C11" s="250"/>
      <c r="D11" s="250"/>
      <c r="E11" s="62"/>
      <c r="F11" s="250"/>
      <c r="G11" s="300">
        <f t="shared" si="2"/>
        <v>0</v>
      </c>
      <c r="H11" s="311" t="e">
        <f t="shared" si="3"/>
        <v>#DIV/0!</v>
      </c>
      <c r="J11" s="126"/>
      <c r="K11" s="173"/>
      <c r="M11" s="18"/>
      <c r="N11" s="150"/>
      <c r="O11" s="230"/>
      <c r="P11" s="231"/>
      <c r="R11" s="232"/>
      <c r="S11" s="233"/>
    </row>
    <row r="12" spans="1:19" ht="27.75" customHeight="1">
      <c r="A12" s="314" t="s">
        <v>411</v>
      </c>
      <c r="B12" s="313" t="s">
        <v>353</v>
      </c>
      <c r="C12" s="250">
        <v>3.28</v>
      </c>
      <c r="D12" s="250">
        <v>251.9</v>
      </c>
      <c r="E12" s="62">
        <v>2</v>
      </c>
      <c r="F12" s="250">
        <v>151.9</v>
      </c>
      <c r="G12" s="300">
        <f t="shared" si="2"/>
        <v>149.9</v>
      </c>
      <c r="H12" s="311">
        <f t="shared" si="3"/>
        <v>7595</v>
      </c>
      <c r="J12" s="126"/>
      <c r="K12" s="173"/>
      <c r="M12" s="18"/>
      <c r="N12" s="150"/>
      <c r="O12" s="230"/>
      <c r="P12" s="231"/>
      <c r="R12" s="232"/>
      <c r="S12" s="233"/>
    </row>
    <row r="13" spans="1:19" ht="41.25" customHeight="1">
      <c r="A13" s="309" t="s">
        <v>354</v>
      </c>
      <c r="B13" s="310" t="s">
        <v>355</v>
      </c>
      <c r="C13" s="149">
        <f t="shared" ref="C13" si="4">SUM(C14:C18)</f>
        <v>-47.54</v>
      </c>
      <c r="D13" s="149">
        <f t="shared" ref="D13:F13" si="5">SUM(D14:D18)</f>
        <v>-294.79999999999995</v>
      </c>
      <c r="E13" s="149">
        <f t="shared" si="5"/>
        <v>-48</v>
      </c>
      <c r="F13" s="254">
        <f t="shared" si="5"/>
        <v>-170.8</v>
      </c>
      <c r="G13" s="299">
        <f t="shared" si="2"/>
        <v>-122.80000000000001</v>
      </c>
      <c r="H13" s="311">
        <f t="shared" si="3"/>
        <v>355.83333333333337</v>
      </c>
      <c r="J13" s="277"/>
      <c r="K13" s="216"/>
      <c r="M13" s="128"/>
      <c r="N13" s="234"/>
      <c r="O13" s="235"/>
      <c r="P13" s="236"/>
      <c r="Q13" s="235"/>
      <c r="R13" s="232"/>
      <c r="S13" s="233"/>
    </row>
    <row r="14" spans="1:19" ht="30.75" customHeight="1">
      <c r="A14" s="312" t="s">
        <v>356</v>
      </c>
      <c r="B14" s="313" t="s">
        <v>357</v>
      </c>
      <c r="C14" s="62">
        <v>-2.98</v>
      </c>
      <c r="D14" s="250">
        <v>-10.8</v>
      </c>
      <c r="E14" s="62">
        <v>-2</v>
      </c>
      <c r="F14" s="62">
        <v>-4.7</v>
      </c>
      <c r="G14" s="300"/>
      <c r="H14" s="311">
        <f t="shared" si="3"/>
        <v>235</v>
      </c>
      <c r="J14" s="126"/>
      <c r="K14" s="173"/>
      <c r="M14" s="19"/>
      <c r="N14" s="150"/>
      <c r="O14" s="230"/>
      <c r="P14" s="231"/>
      <c r="R14" s="232"/>
      <c r="S14" s="233"/>
    </row>
    <row r="15" spans="1:19" ht="26.45" customHeight="1">
      <c r="A15" s="312" t="s">
        <v>358</v>
      </c>
      <c r="B15" s="313" t="s">
        <v>359</v>
      </c>
      <c r="C15" s="62">
        <v>-28.5</v>
      </c>
      <c r="D15" s="250">
        <v>-31.2</v>
      </c>
      <c r="E15" s="62">
        <v>-33</v>
      </c>
      <c r="F15" s="62">
        <v>-17.3</v>
      </c>
      <c r="G15" s="300"/>
      <c r="H15" s="311">
        <f t="shared" si="3"/>
        <v>52.424242424242429</v>
      </c>
      <c r="J15" s="126"/>
      <c r="K15" s="173"/>
      <c r="M15" s="19"/>
      <c r="N15" s="150"/>
      <c r="O15" s="230"/>
      <c r="P15" s="231"/>
      <c r="R15" s="232"/>
      <c r="S15" s="233"/>
    </row>
    <row r="16" spans="1:19" ht="28.5" customHeight="1">
      <c r="A16" s="312" t="s">
        <v>360</v>
      </c>
      <c r="B16" s="313" t="s">
        <v>361</v>
      </c>
      <c r="C16" s="62" t="s">
        <v>253</v>
      </c>
      <c r="D16" s="250">
        <v>-80</v>
      </c>
      <c r="E16" s="365" t="s">
        <v>253</v>
      </c>
      <c r="F16" s="365">
        <v>-80</v>
      </c>
      <c r="G16" s="300"/>
      <c r="H16" s="311" t="e">
        <f t="shared" si="3"/>
        <v>#VALUE!</v>
      </c>
      <c r="J16" s="126"/>
      <c r="K16" s="173"/>
      <c r="M16" s="19"/>
      <c r="N16" s="150"/>
      <c r="O16" s="230"/>
      <c r="P16" s="231"/>
      <c r="R16" s="232"/>
      <c r="S16" s="233"/>
    </row>
    <row r="17" spans="1:19" ht="28.5" customHeight="1">
      <c r="A17" s="312" t="s">
        <v>362</v>
      </c>
      <c r="B17" s="313" t="s">
        <v>363</v>
      </c>
      <c r="C17" s="250">
        <v>-15.58</v>
      </c>
      <c r="D17" s="250">
        <v>-23.2</v>
      </c>
      <c r="E17" s="62">
        <v>-12</v>
      </c>
      <c r="F17" s="62">
        <v>-19.2</v>
      </c>
      <c r="G17" s="300"/>
      <c r="H17" s="311">
        <f t="shared" si="3"/>
        <v>160</v>
      </c>
      <c r="J17" s="126"/>
      <c r="K17" s="173"/>
      <c r="M17" s="19"/>
      <c r="N17" s="150"/>
      <c r="O17" s="230"/>
      <c r="P17" s="231"/>
      <c r="R17" s="232"/>
      <c r="S17" s="233"/>
    </row>
    <row r="18" spans="1:19" ht="29.25" customHeight="1">
      <c r="A18" s="312" t="s">
        <v>364</v>
      </c>
      <c r="B18" s="313" t="s">
        <v>365</v>
      </c>
      <c r="C18" s="62">
        <v>-0.48</v>
      </c>
      <c r="D18" s="250">
        <v>-149.6</v>
      </c>
      <c r="E18" s="62">
        <v>-1</v>
      </c>
      <c r="F18" s="62">
        <v>-49.6</v>
      </c>
      <c r="G18" s="300"/>
      <c r="H18" s="311">
        <f t="shared" si="3"/>
        <v>4960</v>
      </c>
      <c r="J18" s="126"/>
      <c r="K18" s="173"/>
      <c r="M18" s="19"/>
      <c r="N18" s="150"/>
      <c r="O18" s="230"/>
      <c r="P18" s="231"/>
      <c r="R18" s="232"/>
      <c r="S18" s="233"/>
    </row>
    <row r="19" spans="1:19" ht="39.75" customHeight="1">
      <c r="A19" s="315" t="s">
        <v>120</v>
      </c>
      <c r="B19" s="316" t="s">
        <v>366</v>
      </c>
      <c r="C19" s="149">
        <f>SUM(C7,C13)</f>
        <v>-4.8500000000000014</v>
      </c>
      <c r="D19" s="149">
        <f>SUM(D7,D13)</f>
        <v>2.0000000000000568</v>
      </c>
      <c r="E19" s="149">
        <f t="shared" ref="E19:F19" si="6">SUM(E7,E13)</f>
        <v>0</v>
      </c>
      <c r="F19" s="149">
        <f t="shared" si="6"/>
        <v>0.19999999999998863</v>
      </c>
      <c r="G19" s="299">
        <f t="shared" si="2"/>
        <v>0.19999999999998863</v>
      </c>
      <c r="H19" s="311" t="e">
        <f t="shared" si="3"/>
        <v>#DIV/0!</v>
      </c>
      <c r="J19" s="277"/>
      <c r="K19" s="173"/>
      <c r="O19" s="232"/>
      <c r="P19" s="232"/>
      <c r="Q19" s="232"/>
      <c r="R19" s="232"/>
    </row>
    <row r="20" spans="1:19" ht="31.7" customHeight="1">
      <c r="A20" s="424" t="s">
        <v>521</v>
      </c>
      <c r="B20" s="424"/>
      <c r="C20" s="424"/>
      <c r="D20" s="424"/>
      <c r="E20" s="424"/>
      <c r="F20" s="424"/>
      <c r="G20" s="424"/>
      <c r="H20" s="424"/>
      <c r="J20" s="173"/>
      <c r="K20" s="173"/>
    </row>
    <row r="21" spans="1:19" ht="40.700000000000003" customHeight="1">
      <c r="A21" s="309" t="s">
        <v>403</v>
      </c>
      <c r="B21" s="317"/>
      <c r="C21" s="300"/>
      <c r="D21" s="300"/>
      <c r="E21" s="300"/>
      <c r="F21" s="300"/>
      <c r="G21" s="300">
        <f t="shared" ref="G21:G41" si="7">F21-E21</f>
        <v>0</v>
      </c>
      <c r="H21" s="301" t="e">
        <f>F21/E21*100</f>
        <v>#DIV/0!</v>
      </c>
      <c r="J21" s="282"/>
      <c r="K21" s="173"/>
    </row>
    <row r="22" spans="1:19" ht="28.5" customHeight="1">
      <c r="A22" s="312" t="s">
        <v>28</v>
      </c>
      <c r="B22" s="313" t="s">
        <v>406</v>
      </c>
      <c r="C22" s="290"/>
      <c r="D22" s="290"/>
      <c r="E22" s="290"/>
      <c r="F22" s="290"/>
      <c r="G22" s="300">
        <f t="shared" si="7"/>
        <v>0</v>
      </c>
      <c r="H22" s="301" t="e">
        <f t="shared" ref="H22:H31" si="8">F22/E22*100</f>
        <v>#DIV/0!</v>
      </c>
      <c r="J22" s="283"/>
      <c r="K22" s="173"/>
      <c r="M22" s="19"/>
      <c r="N22" s="150"/>
      <c r="O22" s="230"/>
      <c r="P22" s="231"/>
      <c r="R22" s="232"/>
      <c r="S22" s="233"/>
    </row>
    <row r="23" spans="1:19" ht="30" customHeight="1">
      <c r="A23" s="312" t="s">
        <v>407</v>
      </c>
      <c r="B23" s="313" t="s">
        <v>408</v>
      </c>
      <c r="C23" s="290"/>
      <c r="D23" s="290"/>
      <c r="E23" s="290"/>
      <c r="F23" s="290"/>
      <c r="G23" s="300">
        <f t="shared" si="7"/>
        <v>0</v>
      </c>
      <c r="H23" s="301" t="e">
        <f t="shared" si="8"/>
        <v>#DIV/0!</v>
      </c>
      <c r="J23" s="283"/>
      <c r="K23" s="173"/>
      <c r="M23" s="18"/>
      <c r="N23" s="150"/>
      <c r="O23" s="230"/>
      <c r="P23" s="231"/>
      <c r="R23" s="232"/>
      <c r="S23" s="233"/>
    </row>
    <row r="24" spans="1:19" ht="27" customHeight="1">
      <c r="A24" s="312" t="s">
        <v>409</v>
      </c>
      <c r="B24" s="313" t="s">
        <v>410</v>
      </c>
      <c r="C24" s="290"/>
      <c r="D24" s="290"/>
      <c r="E24" s="290"/>
      <c r="F24" s="290"/>
      <c r="G24" s="300">
        <f t="shared" si="7"/>
        <v>0</v>
      </c>
      <c r="H24" s="301" t="e">
        <f t="shared" si="8"/>
        <v>#DIV/0!</v>
      </c>
      <c r="J24" s="283"/>
      <c r="K24" s="173"/>
      <c r="M24" s="18"/>
      <c r="N24" s="150"/>
      <c r="O24" s="230"/>
      <c r="P24" s="231"/>
      <c r="R24" s="232"/>
      <c r="S24" s="233"/>
    </row>
    <row r="25" spans="1:19" ht="21.75" customHeight="1">
      <c r="A25" s="312" t="s">
        <v>125</v>
      </c>
      <c r="B25" s="318"/>
      <c r="C25" s="290"/>
      <c r="D25" s="290"/>
      <c r="E25" s="290"/>
      <c r="F25" s="290"/>
      <c r="G25" s="300">
        <f t="shared" si="7"/>
        <v>0</v>
      </c>
      <c r="H25" s="301" t="e">
        <f t="shared" si="8"/>
        <v>#DIV/0!</v>
      </c>
      <c r="J25" s="283"/>
      <c r="K25" s="173"/>
      <c r="M25" s="18"/>
      <c r="N25" s="150"/>
      <c r="O25" s="230"/>
      <c r="P25" s="231"/>
      <c r="R25" s="232"/>
      <c r="S25" s="233"/>
    </row>
    <row r="26" spans="1:19" ht="21.75" customHeight="1">
      <c r="A26" s="319" t="s">
        <v>459</v>
      </c>
      <c r="B26" s="318" t="s">
        <v>412</v>
      </c>
      <c r="C26" s="290"/>
      <c r="D26" s="290"/>
      <c r="E26" s="290"/>
      <c r="F26" s="290"/>
      <c r="G26" s="300">
        <f t="shared" si="7"/>
        <v>0</v>
      </c>
      <c r="H26" s="301" t="e">
        <f t="shared" si="8"/>
        <v>#DIV/0!</v>
      </c>
      <c r="J26" s="283"/>
      <c r="K26" s="173"/>
      <c r="M26" s="18"/>
      <c r="N26" s="150"/>
      <c r="O26" s="230"/>
      <c r="P26" s="231"/>
      <c r="R26" s="232"/>
      <c r="S26" s="233"/>
    </row>
    <row r="27" spans="1:19" ht="22.7" customHeight="1">
      <c r="A27" s="319" t="s">
        <v>460</v>
      </c>
      <c r="B27" s="318" t="s">
        <v>405</v>
      </c>
      <c r="C27" s="290"/>
      <c r="D27" s="290"/>
      <c r="E27" s="290"/>
      <c r="F27" s="290"/>
      <c r="G27" s="300">
        <f t="shared" si="7"/>
        <v>0</v>
      </c>
      <c r="H27" s="301" t="e">
        <f t="shared" si="8"/>
        <v>#DIV/0!</v>
      </c>
      <c r="J27" s="283"/>
      <c r="K27" s="173"/>
      <c r="M27" s="128"/>
      <c r="N27" s="234"/>
      <c r="O27" s="235"/>
      <c r="P27" s="236"/>
      <c r="Q27" s="235"/>
      <c r="R27" s="232"/>
      <c r="S27" s="233"/>
    </row>
    <row r="28" spans="1:19" ht="27" customHeight="1">
      <c r="A28" s="319" t="s">
        <v>411</v>
      </c>
      <c r="B28" s="318" t="s">
        <v>414</v>
      </c>
      <c r="C28" s="290"/>
      <c r="D28" s="290"/>
      <c r="E28" s="290"/>
      <c r="F28" s="290"/>
      <c r="G28" s="300">
        <f t="shared" si="7"/>
        <v>0</v>
      </c>
      <c r="H28" s="301" t="e">
        <f t="shared" si="8"/>
        <v>#DIV/0!</v>
      </c>
      <c r="J28" s="283"/>
      <c r="K28" s="173"/>
      <c r="M28" s="19"/>
      <c r="N28" s="150"/>
      <c r="O28" s="230"/>
      <c r="P28" s="231"/>
      <c r="R28" s="232"/>
      <c r="S28" s="233"/>
    </row>
    <row r="29" spans="1:19" ht="18" customHeight="1">
      <c r="A29" s="307" t="s">
        <v>263</v>
      </c>
      <c r="B29" s="304"/>
      <c r="C29" s="295"/>
      <c r="D29" s="295"/>
      <c r="E29" s="295"/>
      <c r="F29" s="295"/>
      <c r="G29" s="298">
        <f t="shared" si="7"/>
        <v>0</v>
      </c>
      <c r="H29" s="301" t="e">
        <f t="shared" si="8"/>
        <v>#DIV/0!</v>
      </c>
      <c r="J29" s="284"/>
      <c r="K29" s="173"/>
      <c r="M29" s="19"/>
      <c r="N29" s="150"/>
      <c r="O29" s="230"/>
      <c r="P29" s="231"/>
      <c r="R29" s="232"/>
      <c r="S29" s="233"/>
    </row>
    <row r="30" spans="1:19" ht="22.7" customHeight="1">
      <c r="A30" s="307" t="s">
        <v>273</v>
      </c>
      <c r="B30" s="320" t="s">
        <v>372</v>
      </c>
      <c r="C30" s="295"/>
      <c r="D30" s="295"/>
      <c r="E30" s="295"/>
      <c r="F30" s="295"/>
      <c r="G30" s="298">
        <f t="shared" si="7"/>
        <v>0</v>
      </c>
      <c r="H30" s="301" t="e">
        <f t="shared" si="8"/>
        <v>#DIV/0!</v>
      </c>
      <c r="J30" s="284"/>
      <c r="K30" s="173"/>
      <c r="M30" s="19"/>
      <c r="N30" s="150"/>
      <c r="O30" s="230"/>
      <c r="P30" s="231"/>
      <c r="R30" s="232"/>
      <c r="S30" s="233"/>
    </row>
    <row r="31" spans="1:19" ht="21.75" customHeight="1">
      <c r="A31" s="307" t="s">
        <v>262</v>
      </c>
      <c r="B31" s="320" t="s">
        <v>373</v>
      </c>
      <c r="C31" s="290"/>
      <c r="D31" s="290"/>
      <c r="E31" s="290"/>
      <c r="F31" s="290"/>
      <c r="G31" s="300">
        <f t="shared" si="7"/>
        <v>0</v>
      </c>
      <c r="H31" s="301" t="e">
        <f t="shared" si="8"/>
        <v>#DIV/0!</v>
      </c>
      <c r="J31" s="283"/>
      <c r="K31" s="173"/>
      <c r="M31" s="19"/>
      <c r="N31" s="150"/>
      <c r="O31" s="230"/>
      <c r="P31" s="231"/>
      <c r="R31" s="232"/>
      <c r="S31" s="233"/>
    </row>
    <row r="32" spans="1:19" ht="45.75" customHeight="1">
      <c r="A32" s="309" t="s">
        <v>404</v>
      </c>
      <c r="B32" s="310" t="s">
        <v>416</v>
      </c>
      <c r="C32" s="300"/>
      <c r="D32" s="300"/>
      <c r="E32" s="300"/>
      <c r="F32" s="300"/>
      <c r="G32" s="300">
        <f t="shared" si="7"/>
        <v>0</v>
      </c>
      <c r="H32" s="301" t="e">
        <f>F32/E32*100</f>
        <v>#DIV/0!</v>
      </c>
      <c r="J32" s="282"/>
      <c r="K32" s="173"/>
      <c r="M32" s="19"/>
      <c r="N32" s="150"/>
      <c r="O32" s="230"/>
      <c r="P32" s="231"/>
      <c r="R32" s="232"/>
      <c r="S32" s="233"/>
    </row>
    <row r="33" spans="1:18" ht="54.75" customHeight="1">
      <c r="A33" s="312" t="s">
        <v>413</v>
      </c>
      <c r="B33" s="313" t="s">
        <v>417</v>
      </c>
      <c r="C33" s="290" t="s">
        <v>253</v>
      </c>
      <c r="D33" s="290" t="s">
        <v>253</v>
      </c>
      <c r="E33" s="290" t="s">
        <v>253</v>
      </c>
      <c r="F33" s="290" t="s">
        <v>253</v>
      </c>
      <c r="G33" s="300" t="e">
        <f t="shared" si="7"/>
        <v>#VALUE!</v>
      </c>
      <c r="H33" s="301" t="e">
        <f t="shared" ref="H33:H41" si="9">F33/E33*100</f>
        <v>#VALUE!</v>
      </c>
      <c r="J33" s="283"/>
      <c r="K33" s="173"/>
      <c r="O33" s="232"/>
      <c r="P33" s="232"/>
      <c r="Q33" s="232"/>
      <c r="R33" s="232"/>
    </row>
    <row r="34" spans="1:18" ht="43.5" customHeight="1">
      <c r="A34" s="303" t="s">
        <v>415</v>
      </c>
      <c r="B34" s="313" t="s">
        <v>418</v>
      </c>
      <c r="C34" s="290" t="s">
        <v>253</v>
      </c>
      <c r="D34" s="290" t="s">
        <v>253</v>
      </c>
      <c r="E34" s="290" t="s">
        <v>253</v>
      </c>
      <c r="F34" s="290" t="s">
        <v>253</v>
      </c>
      <c r="G34" s="300" t="e">
        <f t="shared" si="7"/>
        <v>#VALUE!</v>
      </c>
      <c r="H34" s="301" t="e">
        <f t="shared" si="9"/>
        <v>#VALUE!</v>
      </c>
      <c r="J34" s="283"/>
      <c r="K34" s="173"/>
    </row>
    <row r="35" spans="1:18" ht="37.5" customHeight="1">
      <c r="A35" s="303" t="s">
        <v>421</v>
      </c>
      <c r="B35" s="313" t="s">
        <v>419</v>
      </c>
      <c r="C35" s="290" t="s">
        <v>253</v>
      </c>
      <c r="D35" s="290" t="s">
        <v>253</v>
      </c>
      <c r="E35" s="290" t="s">
        <v>253</v>
      </c>
      <c r="F35" s="290" t="s">
        <v>253</v>
      </c>
      <c r="G35" s="300" t="e">
        <f t="shared" si="7"/>
        <v>#VALUE!</v>
      </c>
      <c r="H35" s="301" t="e">
        <f t="shared" si="9"/>
        <v>#VALUE!</v>
      </c>
      <c r="J35" s="283"/>
      <c r="K35" s="173"/>
    </row>
    <row r="36" spans="1:18" ht="30" customHeight="1">
      <c r="A36" s="303" t="s">
        <v>48</v>
      </c>
      <c r="B36" s="313" t="s">
        <v>422</v>
      </c>
      <c r="C36" s="290" t="s">
        <v>253</v>
      </c>
      <c r="D36" s="290" t="s">
        <v>253</v>
      </c>
      <c r="E36" s="290" t="s">
        <v>253</v>
      </c>
      <c r="F36" s="290" t="s">
        <v>253</v>
      </c>
      <c r="G36" s="300" t="e">
        <f t="shared" si="7"/>
        <v>#VALUE!</v>
      </c>
      <c r="H36" s="301" t="e">
        <f t="shared" si="9"/>
        <v>#VALUE!</v>
      </c>
      <c r="J36" s="283"/>
      <c r="K36" s="173"/>
    </row>
    <row r="37" spans="1:18" ht="27" customHeight="1">
      <c r="A37" s="303" t="s">
        <v>364</v>
      </c>
      <c r="B37" s="313" t="s">
        <v>462</v>
      </c>
      <c r="C37" s="290" t="s">
        <v>253</v>
      </c>
      <c r="D37" s="290" t="s">
        <v>253</v>
      </c>
      <c r="E37" s="290" t="s">
        <v>253</v>
      </c>
      <c r="F37" s="290" t="s">
        <v>253</v>
      </c>
      <c r="G37" s="300" t="e">
        <f t="shared" si="7"/>
        <v>#VALUE!</v>
      </c>
      <c r="H37" s="301" t="e">
        <f t="shared" si="9"/>
        <v>#VALUE!</v>
      </c>
      <c r="J37" s="283"/>
      <c r="K37" s="173"/>
    </row>
    <row r="38" spans="1:18" ht="16.5" customHeight="1">
      <c r="A38" s="321" t="s">
        <v>264</v>
      </c>
      <c r="B38" s="322"/>
      <c r="C38" s="290"/>
      <c r="D38" s="290"/>
      <c r="E38" s="290"/>
      <c r="F38" s="290"/>
      <c r="G38" s="300">
        <f t="shared" si="7"/>
        <v>0</v>
      </c>
      <c r="H38" s="301" t="e">
        <f t="shared" si="9"/>
        <v>#DIV/0!</v>
      </c>
      <c r="J38" s="283"/>
      <c r="K38" s="173"/>
    </row>
    <row r="39" spans="1:18" ht="21.75" customHeight="1">
      <c r="A39" s="307" t="s">
        <v>273</v>
      </c>
      <c r="B39" s="323" t="s">
        <v>463</v>
      </c>
      <c r="C39" s="295" t="s">
        <v>253</v>
      </c>
      <c r="D39" s="295" t="s">
        <v>253</v>
      </c>
      <c r="E39" s="295" t="s">
        <v>253</v>
      </c>
      <c r="F39" s="295" t="s">
        <v>253</v>
      </c>
      <c r="G39" s="300" t="e">
        <f t="shared" si="7"/>
        <v>#VALUE!</v>
      </c>
      <c r="H39" s="301" t="e">
        <f t="shared" si="9"/>
        <v>#VALUE!</v>
      </c>
      <c r="J39" s="284"/>
      <c r="K39" s="173"/>
    </row>
    <row r="40" spans="1:18" ht="21" customHeight="1">
      <c r="A40" s="307" t="s">
        <v>420</v>
      </c>
      <c r="B40" s="323" t="s">
        <v>464</v>
      </c>
      <c r="C40" s="295" t="s">
        <v>506</v>
      </c>
      <c r="D40" s="295" t="s">
        <v>253</v>
      </c>
      <c r="E40" s="296">
        <v>0</v>
      </c>
      <c r="F40" s="295" t="s">
        <v>253</v>
      </c>
      <c r="G40" s="300" t="e">
        <f t="shared" si="7"/>
        <v>#VALUE!</v>
      </c>
      <c r="H40" s="301" t="e">
        <f t="shared" si="9"/>
        <v>#VALUE!</v>
      </c>
      <c r="J40" s="285"/>
      <c r="K40" s="173"/>
    </row>
    <row r="41" spans="1:18" ht="42.75" customHeight="1">
      <c r="A41" s="324" t="s">
        <v>122</v>
      </c>
      <c r="B41" s="316" t="s">
        <v>461</v>
      </c>
      <c r="C41" s="300">
        <f>SUM(C22:C24,C29:C31,C33:C37)</f>
        <v>0</v>
      </c>
      <c r="D41" s="300">
        <f>SUM(D22:D24,D29:D31,D33:D37)</f>
        <v>0</v>
      </c>
      <c r="E41" s="300">
        <f>SUM(E22:E24,E29:E31,E33:E37)</f>
        <v>0</v>
      </c>
      <c r="F41" s="300">
        <f>SUM(F22:F24,F29:F31,F33:F37)</f>
        <v>0</v>
      </c>
      <c r="G41" s="300">
        <f t="shared" si="7"/>
        <v>0</v>
      </c>
      <c r="H41" s="301" t="e">
        <f t="shared" si="9"/>
        <v>#DIV/0!</v>
      </c>
      <c r="J41" s="282"/>
      <c r="K41" s="173"/>
    </row>
    <row r="42" spans="1:18" ht="20.100000000000001" hidden="1" customHeight="1" outlineLevel="1">
      <c r="A42" s="325"/>
      <c r="B42" s="326"/>
      <c r="C42" s="327"/>
      <c r="D42" s="327"/>
      <c r="E42" s="327"/>
      <c r="F42" s="426" t="s">
        <v>173</v>
      </c>
      <c r="G42" s="427"/>
      <c r="H42" s="428"/>
      <c r="J42" s="173"/>
      <c r="K42" s="173"/>
    </row>
    <row r="43" spans="1:18" ht="20.100000000000001" hidden="1" customHeight="1" outlineLevel="1">
      <c r="A43" s="325"/>
      <c r="B43" s="326"/>
      <c r="C43" s="327"/>
      <c r="D43" s="327"/>
      <c r="E43" s="327"/>
      <c r="F43" s="426" t="s">
        <v>205</v>
      </c>
      <c r="G43" s="427"/>
      <c r="H43" s="428"/>
      <c r="J43" s="173"/>
      <c r="K43" s="173"/>
    </row>
    <row r="44" spans="1:18" ht="30" customHeight="1" collapsed="1">
      <c r="A44" s="424" t="s">
        <v>123</v>
      </c>
      <c r="B44" s="424"/>
      <c r="C44" s="424"/>
      <c r="D44" s="424"/>
      <c r="E44" s="424"/>
      <c r="F44" s="424"/>
      <c r="G44" s="424"/>
      <c r="H44" s="424"/>
      <c r="J44" s="173"/>
      <c r="K44" s="173"/>
    </row>
    <row r="45" spans="1:18" ht="39" customHeight="1">
      <c r="A45" s="328" t="s">
        <v>423</v>
      </c>
      <c r="B45" s="329" t="s">
        <v>424</v>
      </c>
      <c r="C45" s="300"/>
      <c r="D45" s="300"/>
      <c r="E45" s="300"/>
      <c r="F45" s="300"/>
      <c r="G45" s="300">
        <f t="shared" ref="G45:G68" si="10">F45-E45</f>
        <v>0</v>
      </c>
      <c r="H45" s="301" t="e">
        <f>F45/E45*100</f>
        <v>#DIV/0!</v>
      </c>
      <c r="J45" s="282"/>
      <c r="K45" s="173"/>
    </row>
    <row r="46" spans="1:18" ht="24" customHeight="1">
      <c r="A46" s="330" t="s">
        <v>490</v>
      </c>
      <c r="B46" s="331" t="s">
        <v>425</v>
      </c>
      <c r="C46" s="290"/>
      <c r="D46" s="290"/>
      <c r="E46" s="290"/>
      <c r="F46" s="290"/>
      <c r="G46" s="300">
        <f t="shared" si="10"/>
        <v>0</v>
      </c>
      <c r="H46" s="301" t="e">
        <f t="shared" ref="H46:H56" si="11">F46/E46*100</f>
        <v>#DIV/0!</v>
      </c>
      <c r="J46" s="283"/>
      <c r="K46" s="173"/>
    </row>
    <row r="47" spans="1:18" ht="37.5" customHeight="1">
      <c r="A47" s="303" t="s">
        <v>452</v>
      </c>
      <c r="B47" s="331" t="s">
        <v>426</v>
      </c>
      <c r="C47" s="290"/>
      <c r="D47" s="290"/>
      <c r="E47" s="290"/>
      <c r="F47" s="290"/>
      <c r="G47" s="300">
        <f t="shared" si="10"/>
        <v>0</v>
      </c>
      <c r="H47" s="301" t="e">
        <f t="shared" si="11"/>
        <v>#DIV/0!</v>
      </c>
      <c r="J47" s="283"/>
      <c r="K47" s="173"/>
    </row>
    <row r="48" spans="1:18" ht="20.100000000000001" customHeight="1">
      <c r="A48" s="307" t="s">
        <v>80</v>
      </c>
      <c r="B48" s="332" t="s">
        <v>427</v>
      </c>
      <c r="C48" s="295"/>
      <c r="D48" s="295"/>
      <c r="E48" s="295"/>
      <c r="F48" s="295"/>
      <c r="G48" s="298">
        <f t="shared" si="10"/>
        <v>0</v>
      </c>
      <c r="H48" s="301" t="e">
        <f t="shared" si="11"/>
        <v>#DIV/0!</v>
      </c>
      <c r="J48" s="284"/>
      <c r="K48" s="173"/>
    </row>
    <row r="49" spans="1:11" ht="17.45" customHeight="1">
      <c r="A49" s="307" t="s">
        <v>81</v>
      </c>
      <c r="B49" s="332" t="s">
        <v>428</v>
      </c>
      <c r="C49" s="295"/>
      <c r="D49" s="295"/>
      <c r="E49" s="295"/>
      <c r="F49" s="295"/>
      <c r="G49" s="298">
        <f t="shared" si="10"/>
        <v>0</v>
      </c>
      <c r="H49" s="301" t="e">
        <f t="shared" si="11"/>
        <v>#DIV/0!</v>
      </c>
      <c r="J49" s="284"/>
      <c r="K49" s="173"/>
    </row>
    <row r="50" spans="1:11" ht="18" customHeight="1">
      <c r="A50" s="307" t="s">
        <v>93</v>
      </c>
      <c r="B50" s="332" t="s">
        <v>429</v>
      </c>
      <c r="C50" s="295"/>
      <c r="D50" s="295"/>
      <c r="E50" s="295"/>
      <c r="F50" s="295"/>
      <c r="G50" s="298">
        <f t="shared" si="10"/>
        <v>0</v>
      </c>
      <c r="H50" s="301" t="e">
        <f t="shared" si="11"/>
        <v>#DIV/0!</v>
      </c>
      <c r="J50" s="284"/>
      <c r="K50" s="173"/>
    </row>
    <row r="51" spans="1:11" ht="37.5" customHeight="1">
      <c r="A51" s="303" t="s">
        <v>453</v>
      </c>
      <c r="B51" s="331" t="s">
        <v>430</v>
      </c>
      <c r="C51" s="290"/>
      <c r="D51" s="290"/>
      <c r="E51" s="290"/>
      <c r="F51" s="290"/>
      <c r="G51" s="300">
        <f t="shared" si="10"/>
        <v>0</v>
      </c>
      <c r="H51" s="301" t="e">
        <f t="shared" si="11"/>
        <v>#DIV/0!</v>
      </c>
      <c r="J51" s="283"/>
      <c r="K51" s="173"/>
    </row>
    <row r="52" spans="1:11" ht="20.100000000000001" customHeight="1">
      <c r="A52" s="307" t="s">
        <v>80</v>
      </c>
      <c r="B52" s="332" t="s">
        <v>431</v>
      </c>
      <c r="C52" s="295"/>
      <c r="D52" s="295"/>
      <c r="E52" s="295"/>
      <c r="F52" s="295"/>
      <c r="G52" s="298">
        <f t="shared" si="10"/>
        <v>0</v>
      </c>
      <c r="H52" s="301" t="e">
        <f t="shared" si="11"/>
        <v>#DIV/0!</v>
      </c>
      <c r="J52" s="284"/>
      <c r="K52" s="173"/>
    </row>
    <row r="53" spans="1:11" ht="20.100000000000001" customHeight="1">
      <c r="A53" s="307" t="s">
        <v>81</v>
      </c>
      <c r="B53" s="332" t="s">
        <v>432</v>
      </c>
      <c r="C53" s="295"/>
      <c r="D53" s="295"/>
      <c r="E53" s="295"/>
      <c r="F53" s="295"/>
      <c r="G53" s="298">
        <f t="shared" si="10"/>
        <v>0</v>
      </c>
      <c r="H53" s="301" t="e">
        <f t="shared" si="11"/>
        <v>#DIV/0!</v>
      </c>
      <c r="J53" s="284"/>
      <c r="K53" s="173"/>
    </row>
    <row r="54" spans="1:11" ht="20.100000000000001" customHeight="1">
      <c r="A54" s="307" t="s">
        <v>93</v>
      </c>
      <c r="B54" s="332" t="s">
        <v>433</v>
      </c>
      <c r="C54" s="295"/>
      <c r="D54" s="295"/>
      <c r="E54" s="295"/>
      <c r="F54" s="295"/>
      <c r="G54" s="298">
        <f t="shared" si="10"/>
        <v>0</v>
      </c>
      <c r="H54" s="301" t="e">
        <f t="shared" si="11"/>
        <v>#DIV/0!</v>
      </c>
      <c r="J54" s="284"/>
      <c r="K54" s="173"/>
    </row>
    <row r="55" spans="1:11" ht="24.75" customHeight="1">
      <c r="A55" s="303" t="s">
        <v>434</v>
      </c>
      <c r="B55" s="331" t="s">
        <v>435</v>
      </c>
      <c r="C55" s="290"/>
      <c r="D55" s="290"/>
      <c r="E55" s="290"/>
      <c r="F55" s="290"/>
      <c r="G55" s="300">
        <f t="shared" si="10"/>
        <v>0</v>
      </c>
      <c r="H55" s="301" t="e">
        <f t="shared" si="11"/>
        <v>#DIV/0!</v>
      </c>
      <c r="J55" s="283"/>
      <c r="K55" s="173"/>
    </row>
    <row r="56" spans="1:11" ht="24" customHeight="1">
      <c r="A56" s="303" t="s">
        <v>436</v>
      </c>
      <c r="B56" s="331" t="s">
        <v>437</v>
      </c>
      <c r="C56" s="290"/>
      <c r="D56" s="290"/>
      <c r="E56" s="290"/>
      <c r="F56" s="290"/>
      <c r="G56" s="300">
        <f t="shared" si="10"/>
        <v>0</v>
      </c>
      <c r="H56" s="301" t="e">
        <f t="shared" si="11"/>
        <v>#DIV/0!</v>
      </c>
      <c r="J56" s="283"/>
      <c r="K56" s="173"/>
    </row>
    <row r="57" spans="1:11" ht="41.25" customHeight="1">
      <c r="A57" s="309" t="s">
        <v>438</v>
      </c>
      <c r="B57" s="310" t="s">
        <v>439</v>
      </c>
      <c r="C57" s="300"/>
      <c r="D57" s="300"/>
      <c r="E57" s="300"/>
      <c r="F57" s="300"/>
      <c r="G57" s="300">
        <f t="shared" si="10"/>
        <v>0</v>
      </c>
      <c r="H57" s="301" t="e">
        <f>F57/E57*100</f>
        <v>#DIV/0!</v>
      </c>
      <c r="J57" s="282"/>
      <c r="K57" s="173"/>
    </row>
    <row r="58" spans="1:11" ht="44.45" customHeight="1">
      <c r="A58" s="303" t="s">
        <v>440</v>
      </c>
      <c r="B58" s="313" t="s">
        <v>441</v>
      </c>
      <c r="C58" s="290" t="s">
        <v>253</v>
      </c>
      <c r="D58" s="290" t="s">
        <v>253</v>
      </c>
      <c r="E58" s="290" t="s">
        <v>253</v>
      </c>
      <c r="F58" s="290" t="s">
        <v>253</v>
      </c>
      <c r="G58" s="300" t="e">
        <f t="shared" si="10"/>
        <v>#VALUE!</v>
      </c>
      <c r="H58" s="301" t="e">
        <f t="shared" ref="H58:H73" si="12">F58/E58*100</f>
        <v>#VALUE!</v>
      </c>
      <c r="J58" s="283"/>
      <c r="K58" s="173"/>
    </row>
    <row r="59" spans="1:11" ht="37.5" customHeight="1">
      <c r="A59" s="303" t="s">
        <v>454</v>
      </c>
      <c r="B59" s="313" t="s">
        <v>442</v>
      </c>
      <c r="C59" s="290" t="s">
        <v>253</v>
      </c>
      <c r="D59" s="290" t="s">
        <v>253</v>
      </c>
      <c r="E59" s="290" t="s">
        <v>253</v>
      </c>
      <c r="F59" s="290" t="s">
        <v>253</v>
      </c>
      <c r="G59" s="300" t="e">
        <f t="shared" si="10"/>
        <v>#VALUE!</v>
      </c>
      <c r="H59" s="301" t="e">
        <f t="shared" si="12"/>
        <v>#VALUE!</v>
      </c>
      <c r="J59" s="283"/>
      <c r="K59" s="173"/>
    </row>
    <row r="60" spans="1:11" ht="20.100000000000001" customHeight="1">
      <c r="A60" s="307" t="s">
        <v>80</v>
      </c>
      <c r="B60" s="333" t="s">
        <v>443</v>
      </c>
      <c r="C60" s="295" t="s">
        <v>253</v>
      </c>
      <c r="D60" s="295" t="s">
        <v>253</v>
      </c>
      <c r="E60" s="295" t="s">
        <v>253</v>
      </c>
      <c r="F60" s="295" t="s">
        <v>253</v>
      </c>
      <c r="G60" s="300" t="e">
        <f t="shared" si="10"/>
        <v>#VALUE!</v>
      </c>
      <c r="H60" s="301" t="e">
        <f t="shared" si="12"/>
        <v>#VALUE!</v>
      </c>
      <c r="J60" s="284"/>
      <c r="K60" s="173"/>
    </row>
    <row r="61" spans="1:11" ht="20.100000000000001" customHeight="1">
      <c r="A61" s="307" t="s">
        <v>81</v>
      </c>
      <c r="B61" s="333" t="s">
        <v>444</v>
      </c>
      <c r="C61" s="295" t="s">
        <v>253</v>
      </c>
      <c r="D61" s="295" t="s">
        <v>253</v>
      </c>
      <c r="E61" s="295" t="s">
        <v>253</v>
      </c>
      <c r="F61" s="295" t="s">
        <v>253</v>
      </c>
      <c r="G61" s="300" t="e">
        <f t="shared" si="10"/>
        <v>#VALUE!</v>
      </c>
      <c r="H61" s="301" t="e">
        <f t="shared" si="12"/>
        <v>#VALUE!</v>
      </c>
      <c r="J61" s="284"/>
      <c r="K61" s="173"/>
    </row>
    <row r="62" spans="1:11" ht="20.100000000000001" customHeight="1">
      <c r="A62" s="307" t="s">
        <v>93</v>
      </c>
      <c r="B62" s="333" t="s">
        <v>445</v>
      </c>
      <c r="C62" s="295" t="s">
        <v>253</v>
      </c>
      <c r="D62" s="295" t="s">
        <v>253</v>
      </c>
      <c r="E62" s="295" t="s">
        <v>253</v>
      </c>
      <c r="F62" s="295" t="s">
        <v>253</v>
      </c>
      <c r="G62" s="300" t="e">
        <f t="shared" si="10"/>
        <v>#VALUE!</v>
      </c>
      <c r="H62" s="301" t="e">
        <f t="shared" si="12"/>
        <v>#VALUE!</v>
      </c>
      <c r="J62" s="284"/>
      <c r="K62" s="173"/>
    </row>
    <row r="63" spans="1:11" ht="40.700000000000003" customHeight="1">
      <c r="A63" s="303" t="s">
        <v>455</v>
      </c>
      <c r="B63" s="313" t="s">
        <v>446</v>
      </c>
      <c r="C63" s="290" t="s">
        <v>253</v>
      </c>
      <c r="D63" s="290" t="s">
        <v>253</v>
      </c>
      <c r="E63" s="290" t="s">
        <v>253</v>
      </c>
      <c r="F63" s="290" t="s">
        <v>253</v>
      </c>
      <c r="G63" s="300" t="e">
        <f t="shared" si="10"/>
        <v>#VALUE!</v>
      </c>
      <c r="H63" s="301" t="e">
        <f t="shared" si="12"/>
        <v>#VALUE!</v>
      </c>
      <c r="J63" s="283"/>
      <c r="K63" s="173"/>
    </row>
    <row r="64" spans="1:11" ht="20.100000000000001" customHeight="1">
      <c r="A64" s="307" t="s">
        <v>80</v>
      </c>
      <c r="B64" s="333" t="s">
        <v>447</v>
      </c>
      <c r="C64" s="295" t="s">
        <v>253</v>
      </c>
      <c r="D64" s="295" t="s">
        <v>253</v>
      </c>
      <c r="E64" s="295" t="s">
        <v>253</v>
      </c>
      <c r="F64" s="295" t="s">
        <v>253</v>
      </c>
      <c r="G64" s="300" t="e">
        <f t="shared" si="10"/>
        <v>#VALUE!</v>
      </c>
      <c r="H64" s="301" t="e">
        <f t="shared" si="12"/>
        <v>#VALUE!</v>
      </c>
      <c r="J64" s="284"/>
      <c r="K64" s="173"/>
    </row>
    <row r="65" spans="1:11" ht="20.100000000000001" customHeight="1">
      <c r="A65" s="307" t="s">
        <v>81</v>
      </c>
      <c r="B65" s="333" t="s">
        <v>448</v>
      </c>
      <c r="C65" s="295" t="s">
        <v>253</v>
      </c>
      <c r="D65" s="295" t="s">
        <v>253</v>
      </c>
      <c r="E65" s="295" t="s">
        <v>253</v>
      </c>
      <c r="F65" s="295" t="s">
        <v>253</v>
      </c>
      <c r="G65" s="300" t="e">
        <f t="shared" si="10"/>
        <v>#VALUE!</v>
      </c>
      <c r="H65" s="301" t="e">
        <f t="shared" si="12"/>
        <v>#VALUE!</v>
      </c>
      <c r="J65" s="284"/>
      <c r="K65" s="173"/>
    </row>
    <row r="66" spans="1:11" ht="20.100000000000001" customHeight="1">
      <c r="A66" s="307" t="s">
        <v>93</v>
      </c>
      <c r="B66" s="333" t="s">
        <v>449</v>
      </c>
      <c r="C66" s="295" t="s">
        <v>253</v>
      </c>
      <c r="D66" s="295" t="s">
        <v>253</v>
      </c>
      <c r="E66" s="295" t="s">
        <v>253</v>
      </c>
      <c r="F66" s="295" t="s">
        <v>253</v>
      </c>
      <c r="G66" s="300" t="e">
        <f t="shared" si="10"/>
        <v>#VALUE!</v>
      </c>
      <c r="H66" s="301" t="e">
        <f t="shared" si="12"/>
        <v>#VALUE!</v>
      </c>
      <c r="J66" s="284"/>
      <c r="K66" s="173"/>
    </row>
    <row r="67" spans="1:11" ht="24" customHeight="1">
      <c r="A67" s="303" t="s">
        <v>364</v>
      </c>
      <c r="B67" s="313" t="s">
        <v>450</v>
      </c>
      <c r="C67" s="295" t="s">
        <v>253</v>
      </c>
      <c r="D67" s="290" t="s">
        <v>253</v>
      </c>
      <c r="E67" s="295" t="s">
        <v>253</v>
      </c>
      <c r="F67" s="290" t="s">
        <v>253</v>
      </c>
      <c r="G67" s="300" t="e">
        <f t="shared" si="10"/>
        <v>#VALUE!</v>
      </c>
      <c r="H67" s="301" t="e">
        <f t="shared" si="12"/>
        <v>#VALUE!</v>
      </c>
      <c r="J67" s="284"/>
      <c r="K67" s="173"/>
    </row>
    <row r="68" spans="1:11" ht="31.7" customHeight="1">
      <c r="A68" s="324" t="s">
        <v>124</v>
      </c>
      <c r="B68" s="334" t="s">
        <v>451</v>
      </c>
      <c r="C68" s="335">
        <f>SUM(C46,C48:C50,C52:C56,C58:C58,C60:C62,C64:C67)</f>
        <v>0</v>
      </c>
      <c r="D68" s="300">
        <f>SUM(D46,D48:D50,D52:D56,D58:D58,D60:D62,D64:D67)</f>
        <v>0</v>
      </c>
      <c r="E68" s="335">
        <f>SUM(E46,E48:E50,E52:E56,E58:E58,E60:E62,E64:E67)</f>
        <v>0</v>
      </c>
      <c r="F68" s="300">
        <v>0</v>
      </c>
      <c r="G68" s="300">
        <f t="shared" si="10"/>
        <v>0</v>
      </c>
      <c r="H68" s="301" t="e">
        <f t="shared" si="12"/>
        <v>#DIV/0!</v>
      </c>
      <c r="J68" s="286"/>
      <c r="K68" s="173"/>
    </row>
    <row r="69" spans="1:11" s="3" customFormat="1" ht="27.75" customHeight="1">
      <c r="A69" s="302" t="s">
        <v>229</v>
      </c>
      <c r="B69" s="304"/>
      <c r="C69" s="336"/>
      <c r="D69" s="290"/>
      <c r="E69" s="336"/>
      <c r="F69" s="290"/>
      <c r="G69" s="300">
        <f>F69-E69</f>
        <v>0</v>
      </c>
      <c r="H69" s="301" t="e">
        <f t="shared" si="12"/>
        <v>#DIV/0!</v>
      </c>
      <c r="I69" s="213"/>
      <c r="J69" s="287"/>
      <c r="K69" s="174"/>
    </row>
    <row r="70" spans="1:11" s="3" customFormat="1" ht="29.25" customHeight="1">
      <c r="A70" s="306" t="s">
        <v>29</v>
      </c>
      <c r="B70" s="337">
        <v>3600</v>
      </c>
      <c r="C70" s="149">
        <v>16</v>
      </c>
      <c r="D70" s="149">
        <v>10</v>
      </c>
      <c r="E70" s="366"/>
      <c r="F70" s="149">
        <v>12</v>
      </c>
      <c r="G70" s="299">
        <f>F70-E70</f>
        <v>12</v>
      </c>
      <c r="H70" s="301" t="e">
        <f t="shared" si="12"/>
        <v>#DIV/0!</v>
      </c>
      <c r="I70" s="213"/>
      <c r="J70" s="288"/>
      <c r="K70" s="174"/>
    </row>
    <row r="71" spans="1:11" s="3" customFormat="1" ht="25.5" customHeight="1">
      <c r="A71" s="305" t="s">
        <v>206</v>
      </c>
      <c r="B71" s="304">
        <v>3610</v>
      </c>
      <c r="C71" s="62"/>
      <c r="D71" s="62"/>
      <c r="E71" s="367"/>
      <c r="F71" s="62"/>
      <c r="G71" s="300">
        <f>F71-E71</f>
        <v>0</v>
      </c>
      <c r="H71" s="301" t="e">
        <f t="shared" si="12"/>
        <v>#DIV/0!</v>
      </c>
      <c r="I71" s="213"/>
      <c r="J71" s="289"/>
      <c r="K71" s="174"/>
    </row>
    <row r="72" spans="1:11" s="3" customFormat="1" ht="28.5" customHeight="1">
      <c r="A72" s="306" t="s">
        <v>49</v>
      </c>
      <c r="B72" s="337">
        <v>3620</v>
      </c>
      <c r="C72" s="149">
        <v>11</v>
      </c>
      <c r="D72" s="149">
        <v>12</v>
      </c>
      <c r="E72" s="366"/>
      <c r="F72" s="149">
        <v>12</v>
      </c>
      <c r="G72" s="299">
        <f>F72-E72</f>
        <v>12</v>
      </c>
      <c r="H72" s="301" t="e">
        <f t="shared" si="12"/>
        <v>#DIV/0!</v>
      </c>
      <c r="I72" s="213"/>
      <c r="J72" s="288"/>
      <c r="K72" s="174"/>
    </row>
    <row r="73" spans="1:11" s="3" customFormat="1" ht="33" customHeight="1">
      <c r="A73" s="306" t="s">
        <v>30</v>
      </c>
      <c r="B73" s="337">
        <v>3630</v>
      </c>
      <c r="C73" s="66">
        <f t="shared" ref="C73" si="13">C19+C41+C68</f>
        <v>-4.8500000000000014</v>
      </c>
      <c r="D73" s="66">
        <f t="shared" ref="D73:F73" si="14">D19+D41+D68</f>
        <v>2.0000000000000568</v>
      </c>
      <c r="E73" s="66">
        <f t="shared" si="14"/>
        <v>0</v>
      </c>
      <c r="F73" s="66">
        <f t="shared" si="14"/>
        <v>0.19999999999998863</v>
      </c>
      <c r="G73" s="300">
        <f>G19+G41+G68</f>
        <v>0.19999999999998863</v>
      </c>
      <c r="H73" s="301" t="e">
        <f t="shared" si="12"/>
        <v>#DIV/0!</v>
      </c>
      <c r="I73" s="213"/>
      <c r="J73" s="280"/>
      <c r="K73" s="174"/>
    </row>
    <row r="74" spans="1:11" s="3" customFormat="1">
      <c r="A74" s="291"/>
      <c r="B74" s="292"/>
      <c r="C74" s="292"/>
      <c r="D74" s="292"/>
      <c r="E74" s="292"/>
      <c r="F74" s="292"/>
      <c r="G74" s="292"/>
      <c r="H74" s="292"/>
      <c r="I74" s="213"/>
      <c r="J74" s="174"/>
    </row>
    <row r="75" spans="1:11" ht="27.75" customHeight="1">
      <c r="A75" s="214" t="s">
        <v>515</v>
      </c>
      <c r="B75" s="376" t="s">
        <v>456</v>
      </c>
      <c r="C75" s="376"/>
      <c r="D75" s="120"/>
      <c r="E75" s="74"/>
      <c r="F75" s="383" t="s">
        <v>516</v>
      </c>
      <c r="G75" s="383"/>
      <c r="H75" s="383"/>
      <c r="J75" s="173"/>
    </row>
    <row r="76" spans="1:11">
      <c r="A76" s="86" t="s">
        <v>184</v>
      </c>
      <c r="B76" s="409" t="s">
        <v>70</v>
      </c>
      <c r="C76" s="409"/>
      <c r="D76" s="159"/>
      <c r="E76" s="87"/>
      <c r="F76" s="409" t="s">
        <v>234</v>
      </c>
      <c r="G76" s="409"/>
      <c r="H76" s="409"/>
      <c r="J76" s="173"/>
    </row>
    <row r="77" spans="1:11">
      <c r="J77" s="173"/>
    </row>
    <row r="78" spans="1:11">
      <c r="J78" s="173"/>
    </row>
    <row r="79" spans="1:11">
      <c r="J79" s="173"/>
    </row>
    <row r="80" spans="1:11">
      <c r="J80" s="173"/>
    </row>
    <row r="81" spans="10:10">
      <c r="J81" s="173"/>
    </row>
    <row r="82" spans="10:10">
      <c r="J82" s="173"/>
    </row>
    <row r="83" spans="10:10">
      <c r="J83" s="173"/>
    </row>
    <row r="84" spans="10:10">
      <c r="J84" s="173"/>
    </row>
    <row r="85" spans="10:10">
      <c r="J85" s="173"/>
    </row>
    <row r="86" spans="10:10">
      <c r="J86" s="173"/>
    </row>
    <row r="87" spans="10:10">
      <c r="J87" s="173"/>
    </row>
    <row r="88" spans="10:10">
      <c r="J88" s="173"/>
    </row>
    <row r="89" spans="10:10">
      <c r="J89" s="173"/>
    </row>
    <row r="90" spans="10:10">
      <c r="J90" s="173"/>
    </row>
    <row r="91" spans="10:10">
      <c r="J91" s="173"/>
    </row>
    <row r="92" spans="10:10">
      <c r="J92" s="173"/>
    </row>
    <row r="93" spans="10:10">
      <c r="J93" s="173"/>
    </row>
    <row r="94" spans="10:10">
      <c r="J94" s="173"/>
    </row>
  </sheetData>
  <mergeCells count="14">
    <mergeCell ref="F76:H76"/>
    <mergeCell ref="A20:H20"/>
    <mergeCell ref="A6:H6"/>
    <mergeCell ref="A44:H44"/>
    <mergeCell ref="F75:H75"/>
    <mergeCell ref="F42:H42"/>
    <mergeCell ref="F43:H43"/>
    <mergeCell ref="B75:C75"/>
    <mergeCell ref="B76:C76"/>
    <mergeCell ref="A1:H1"/>
    <mergeCell ref="A3:A4"/>
    <mergeCell ref="B3:B4"/>
    <mergeCell ref="E3:H3"/>
    <mergeCell ref="C3:D3"/>
  </mergeCells>
  <phoneticPr fontId="3" type="noConversion"/>
  <pageMargins left="0.19685039370078741" right="0" top="0" bottom="0" header="0.19685039370078741" footer="0.23622047244094491"/>
  <pageSetup paperSize="9" scale="65" orientation="portrait" r:id="rId1"/>
  <headerFooter alignWithMargins="0"/>
  <rowBreaks count="1" manualBreakCount="1">
    <brk id="41" max="7" man="1"/>
  </rowBreaks>
  <colBreaks count="1" manualBreakCount="1">
    <brk id="8" max="76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183"/>
  <sheetViews>
    <sheetView topLeftCell="A3" zoomScaleNormal="100" zoomScaleSheetLayoutView="55" workbookViewId="0">
      <selection activeCell="C6" sqref="C6:F6"/>
    </sheetView>
  </sheetViews>
  <sheetFormatPr defaultColWidth="9.140625" defaultRowHeight="18.75" outlineLevelRow="1"/>
  <cols>
    <col min="1" max="1" width="41.140625" style="1" customWidth="1"/>
    <col min="2" max="2" width="7" style="2" customWidth="1"/>
    <col min="3" max="4" width="15.140625" style="2" customWidth="1"/>
    <col min="5" max="5" width="13.85546875" style="2" customWidth="1"/>
    <col min="6" max="6" width="13.140625" style="2" customWidth="1"/>
    <col min="7" max="7" width="14.85546875" style="2" customWidth="1"/>
    <col min="8" max="8" width="14.42578125" style="2" customWidth="1"/>
    <col min="9" max="9" width="9.5703125" style="1" customWidth="1"/>
    <col min="10" max="10" width="9.85546875" style="1" customWidth="1"/>
    <col min="11" max="16384" width="9.140625" style="1"/>
  </cols>
  <sheetData>
    <row r="1" spans="1:15" hidden="1" outlineLevel="1">
      <c r="H1" s="15" t="s">
        <v>173</v>
      </c>
    </row>
    <row r="2" spans="1:15" hidden="1" outlineLevel="1">
      <c r="H2" s="15" t="s">
        <v>163</v>
      </c>
    </row>
    <row r="3" spans="1:15" ht="63.75" customHeight="1" collapsed="1">
      <c r="A3" s="384" t="s">
        <v>156</v>
      </c>
      <c r="B3" s="384"/>
      <c r="C3" s="384"/>
      <c r="D3" s="384"/>
      <c r="E3" s="384"/>
      <c r="F3" s="384"/>
      <c r="G3" s="384"/>
      <c r="H3" s="384"/>
    </row>
    <row r="4" spans="1:15">
      <c r="A4" s="429"/>
      <c r="B4" s="429"/>
      <c r="C4" s="429"/>
      <c r="D4" s="429"/>
      <c r="E4" s="429"/>
      <c r="F4" s="429"/>
      <c r="G4" s="429"/>
      <c r="H4" s="429"/>
    </row>
    <row r="5" spans="1:15" ht="58.7" customHeight="1">
      <c r="A5" s="431" t="s">
        <v>203</v>
      </c>
      <c r="B5" s="386" t="s">
        <v>15</v>
      </c>
      <c r="C5" s="434" t="s">
        <v>486</v>
      </c>
      <c r="D5" s="435"/>
      <c r="E5" s="387" t="s">
        <v>536</v>
      </c>
      <c r="F5" s="387"/>
      <c r="G5" s="387"/>
      <c r="H5" s="387"/>
    </row>
    <row r="6" spans="1:15" ht="75.75" customHeight="1">
      <c r="A6" s="432"/>
      <c r="B6" s="386"/>
      <c r="C6" s="38" t="s">
        <v>527</v>
      </c>
      <c r="D6" s="5" t="s">
        <v>528</v>
      </c>
      <c r="E6" s="38" t="s">
        <v>535</v>
      </c>
      <c r="F6" s="5" t="s">
        <v>534</v>
      </c>
      <c r="G6" s="38" t="s">
        <v>198</v>
      </c>
      <c r="H6" s="38" t="s">
        <v>199</v>
      </c>
    </row>
    <row r="7" spans="1:15" ht="15.75" customHeight="1">
      <c r="A7" s="107">
        <v>1</v>
      </c>
      <c r="B7" s="70">
        <v>2</v>
      </c>
      <c r="C7" s="107">
        <v>3</v>
      </c>
      <c r="D7" s="107">
        <v>4</v>
      </c>
      <c r="E7" s="107">
        <v>5</v>
      </c>
      <c r="F7" s="70">
        <v>6</v>
      </c>
      <c r="G7" s="107">
        <v>7</v>
      </c>
      <c r="H7" s="70">
        <v>8</v>
      </c>
    </row>
    <row r="8" spans="1:15" s="3" customFormat="1" ht="63" customHeight="1">
      <c r="A8" s="146" t="s">
        <v>72</v>
      </c>
      <c r="B8" s="143">
        <v>4000</v>
      </c>
      <c r="C8" s="66">
        <f>SUM(C9:C13)</f>
        <v>0</v>
      </c>
      <c r="D8" s="66">
        <f>SUM(D9:D13)</f>
        <v>0</v>
      </c>
      <c r="E8" s="66">
        <f>SUM(E9:E13)</f>
        <v>0</v>
      </c>
      <c r="F8" s="66">
        <f>SUM(F9:F13)</f>
        <v>0</v>
      </c>
      <c r="G8" s="66">
        <f t="shared" ref="G8:G14" si="0">F8-E8</f>
        <v>0</v>
      </c>
      <c r="H8" s="142" t="e">
        <f>F8/E8*100</f>
        <v>#DIV/0!</v>
      </c>
    </row>
    <row r="9" spans="1:15" ht="47.25" customHeight="1">
      <c r="A9" s="6" t="s">
        <v>465</v>
      </c>
      <c r="B9" s="71" t="s">
        <v>162</v>
      </c>
      <c r="C9" s="62">
        <v>0</v>
      </c>
      <c r="D9" s="62">
        <v>0</v>
      </c>
      <c r="E9" s="62">
        <v>0</v>
      </c>
      <c r="F9" s="62">
        <v>0</v>
      </c>
      <c r="G9" s="66">
        <f t="shared" si="0"/>
        <v>0</v>
      </c>
      <c r="H9" s="142" t="e">
        <f t="shared" ref="H9:H14" si="1">F9/E9*100</f>
        <v>#DIV/0!</v>
      </c>
    </row>
    <row r="10" spans="1:15" ht="57" customHeight="1">
      <c r="A10" s="6" t="s">
        <v>466</v>
      </c>
      <c r="B10" s="77">
        <v>4020</v>
      </c>
      <c r="C10" s="62">
        <v>0</v>
      </c>
      <c r="D10" s="62">
        <v>0</v>
      </c>
      <c r="E10" s="62">
        <v>0</v>
      </c>
      <c r="F10" s="62">
        <v>0</v>
      </c>
      <c r="G10" s="66">
        <f t="shared" si="0"/>
        <v>0</v>
      </c>
      <c r="H10" s="142" t="e">
        <f t="shared" si="1"/>
        <v>#DIV/0!</v>
      </c>
      <c r="O10" s="15"/>
    </row>
    <row r="11" spans="1:15" ht="69.75" customHeight="1">
      <c r="A11" s="6" t="s">
        <v>467</v>
      </c>
      <c r="B11" s="71">
        <v>4030</v>
      </c>
      <c r="C11" s="62">
        <v>0</v>
      </c>
      <c r="D11" s="62">
        <v>0</v>
      </c>
      <c r="E11" s="62">
        <v>0</v>
      </c>
      <c r="F11" s="62">
        <v>0</v>
      </c>
      <c r="G11" s="66">
        <f t="shared" si="0"/>
        <v>0</v>
      </c>
      <c r="H11" s="142" t="e">
        <f t="shared" si="1"/>
        <v>#DIV/0!</v>
      </c>
      <c r="N11" s="15"/>
    </row>
    <row r="12" spans="1:15" ht="61.5" customHeight="1">
      <c r="A12" s="6" t="s">
        <v>468</v>
      </c>
      <c r="B12" s="77">
        <v>4040</v>
      </c>
      <c r="C12" s="62">
        <v>0</v>
      </c>
      <c r="D12" s="62">
        <v>0</v>
      </c>
      <c r="E12" s="62">
        <v>0</v>
      </c>
      <c r="F12" s="62">
        <v>0</v>
      </c>
      <c r="G12" s="66">
        <f t="shared" si="0"/>
        <v>0</v>
      </c>
      <c r="H12" s="142" t="e">
        <f t="shared" si="1"/>
        <v>#DIV/0!</v>
      </c>
    </row>
    <row r="13" spans="1:15" ht="82.5" customHeight="1">
      <c r="A13" s="6" t="s">
        <v>469</v>
      </c>
      <c r="B13" s="71">
        <v>4050</v>
      </c>
      <c r="C13" s="62">
        <v>0</v>
      </c>
      <c r="D13" s="62">
        <v>0</v>
      </c>
      <c r="E13" s="62">
        <v>0</v>
      </c>
      <c r="F13" s="62">
        <v>0</v>
      </c>
      <c r="G13" s="66">
        <f t="shared" si="0"/>
        <v>0</v>
      </c>
      <c r="H13" s="142" t="e">
        <f t="shared" si="1"/>
        <v>#DIV/0!</v>
      </c>
    </row>
    <row r="14" spans="1:15" ht="53.45" customHeight="1">
      <c r="A14" s="6" t="s">
        <v>491</v>
      </c>
      <c r="B14" s="77">
        <v>4060</v>
      </c>
      <c r="C14" s="62">
        <v>0</v>
      </c>
      <c r="D14" s="62">
        <v>0</v>
      </c>
      <c r="E14" s="62">
        <v>0</v>
      </c>
      <c r="F14" s="62">
        <v>0</v>
      </c>
      <c r="G14" s="66">
        <f t="shared" si="0"/>
        <v>0</v>
      </c>
      <c r="H14" s="142" t="e">
        <f t="shared" si="1"/>
        <v>#DIV/0!</v>
      </c>
    </row>
    <row r="15" spans="1:15" ht="57.75" customHeight="1">
      <c r="A15" s="433" t="s">
        <v>374</v>
      </c>
      <c r="B15" s="433"/>
      <c r="C15" s="433"/>
      <c r="D15" s="433"/>
      <c r="E15" s="433"/>
      <c r="F15" s="433"/>
      <c r="G15" s="433"/>
      <c r="H15" s="433"/>
      <c r="I15" s="141"/>
      <c r="J15" s="141"/>
      <c r="K15" s="141"/>
    </row>
    <row r="16" spans="1:15" ht="43.5" customHeight="1">
      <c r="A16" s="214" t="s">
        <v>515</v>
      </c>
      <c r="B16" s="73"/>
      <c r="C16" s="120" t="s">
        <v>470</v>
      </c>
      <c r="D16" s="120"/>
      <c r="E16" s="74"/>
      <c r="F16" s="383" t="s">
        <v>516</v>
      </c>
      <c r="G16" s="383"/>
      <c r="H16" s="383"/>
    </row>
    <row r="17" spans="1:8">
      <c r="A17" s="75" t="s">
        <v>69</v>
      </c>
      <c r="B17" s="76"/>
      <c r="C17" s="75" t="s">
        <v>70</v>
      </c>
      <c r="D17" s="75"/>
      <c r="E17" s="76"/>
      <c r="F17" s="430" t="s">
        <v>234</v>
      </c>
      <c r="G17" s="430"/>
      <c r="H17" s="430"/>
    </row>
    <row r="18" spans="1:8">
      <c r="A18" s="89"/>
      <c r="B18" s="75"/>
      <c r="C18" s="75"/>
      <c r="D18" s="75"/>
      <c r="E18" s="75"/>
      <c r="F18" s="75"/>
      <c r="G18" s="75"/>
      <c r="H18" s="75"/>
    </row>
    <row r="19" spans="1:8">
      <c r="A19" s="32"/>
    </row>
    <row r="20" spans="1:8">
      <c r="A20" s="32"/>
    </row>
    <row r="21" spans="1:8">
      <c r="A21" s="32"/>
    </row>
    <row r="22" spans="1:8">
      <c r="A22" s="32"/>
    </row>
    <row r="23" spans="1:8">
      <c r="A23" s="32"/>
    </row>
    <row r="24" spans="1:8">
      <c r="A24" s="32"/>
    </row>
    <row r="25" spans="1:8">
      <c r="A25" s="32"/>
    </row>
    <row r="26" spans="1:8">
      <c r="A26" s="32"/>
    </row>
    <row r="27" spans="1:8">
      <c r="A27" s="32"/>
    </row>
    <row r="28" spans="1:8">
      <c r="A28" s="32"/>
    </row>
    <row r="29" spans="1:8">
      <c r="A29" s="32"/>
    </row>
    <row r="30" spans="1:8">
      <c r="A30" s="32"/>
    </row>
    <row r="31" spans="1:8">
      <c r="A31" s="32"/>
    </row>
    <row r="32" spans="1:8">
      <c r="A32" s="32"/>
    </row>
    <row r="33" spans="1:1">
      <c r="A33" s="32"/>
    </row>
    <row r="34" spans="1:1">
      <c r="A34" s="32"/>
    </row>
    <row r="35" spans="1:1">
      <c r="A35" s="32"/>
    </row>
    <row r="36" spans="1:1">
      <c r="A36" s="32"/>
    </row>
    <row r="37" spans="1:1">
      <c r="A37" s="32"/>
    </row>
    <row r="38" spans="1:1">
      <c r="A38" s="32"/>
    </row>
    <row r="39" spans="1:1">
      <c r="A39" s="32"/>
    </row>
    <row r="40" spans="1:1">
      <c r="A40" s="32"/>
    </row>
    <row r="41" spans="1:1">
      <c r="A41" s="32"/>
    </row>
    <row r="42" spans="1:1">
      <c r="A42" s="32"/>
    </row>
    <row r="43" spans="1:1">
      <c r="A43" s="32"/>
    </row>
    <row r="44" spans="1:1">
      <c r="A44" s="32"/>
    </row>
    <row r="45" spans="1:1">
      <c r="A45" s="32"/>
    </row>
    <row r="46" spans="1:1">
      <c r="A46" s="32"/>
    </row>
    <row r="47" spans="1:1">
      <c r="A47" s="32"/>
    </row>
    <row r="48" spans="1:1">
      <c r="A48" s="32"/>
    </row>
    <row r="49" spans="1:1">
      <c r="A49" s="32"/>
    </row>
    <row r="50" spans="1:1">
      <c r="A50" s="32"/>
    </row>
    <row r="51" spans="1:1">
      <c r="A51" s="32"/>
    </row>
    <row r="52" spans="1:1">
      <c r="A52" s="32"/>
    </row>
    <row r="53" spans="1:1">
      <c r="A53" s="32"/>
    </row>
    <row r="54" spans="1:1">
      <c r="A54" s="32"/>
    </row>
    <row r="55" spans="1:1">
      <c r="A55" s="32"/>
    </row>
    <row r="56" spans="1:1">
      <c r="A56" s="32"/>
    </row>
    <row r="57" spans="1:1">
      <c r="A57" s="32"/>
    </row>
    <row r="58" spans="1:1">
      <c r="A58" s="32"/>
    </row>
    <row r="59" spans="1:1">
      <c r="A59" s="32"/>
    </row>
    <row r="60" spans="1:1">
      <c r="A60" s="32"/>
    </row>
    <row r="61" spans="1:1">
      <c r="A61" s="32"/>
    </row>
    <row r="62" spans="1:1">
      <c r="A62" s="32"/>
    </row>
    <row r="63" spans="1:1">
      <c r="A63" s="32"/>
    </row>
    <row r="64" spans="1:1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  <row r="69" spans="1:1">
      <c r="A69" s="32"/>
    </row>
    <row r="70" spans="1:1">
      <c r="A70" s="32"/>
    </row>
    <row r="71" spans="1:1">
      <c r="A71" s="32"/>
    </row>
    <row r="72" spans="1:1">
      <c r="A72" s="32"/>
    </row>
    <row r="73" spans="1:1">
      <c r="A73" s="32"/>
    </row>
    <row r="74" spans="1:1">
      <c r="A74" s="32"/>
    </row>
    <row r="75" spans="1:1">
      <c r="A75" s="32"/>
    </row>
    <row r="76" spans="1:1">
      <c r="A76" s="32"/>
    </row>
    <row r="77" spans="1:1">
      <c r="A77" s="32"/>
    </row>
    <row r="78" spans="1:1">
      <c r="A78" s="32"/>
    </row>
    <row r="79" spans="1:1">
      <c r="A79" s="32"/>
    </row>
    <row r="80" spans="1:1">
      <c r="A80" s="32"/>
    </row>
    <row r="81" spans="1:1">
      <c r="A81" s="32"/>
    </row>
    <row r="82" spans="1:1">
      <c r="A82" s="32"/>
    </row>
    <row r="83" spans="1:1">
      <c r="A83" s="32"/>
    </row>
    <row r="84" spans="1:1">
      <c r="A84" s="32"/>
    </row>
    <row r="85" spans="1:1">
      <c r="A85" s="32"/>
    </row>
    <row r="86" spans="1:1">
      <c r="A86" s="32"/>
    </row>
    <row r="87" spans="1:1">
      <c r="A87" s="32"/>
    </row>
    <row r="88" spans="1:1">
      <c r="A88" s="32"/>
    </row>
    <row r="89" spans="1:1">
      <c r="A89" s="32"/>
    </row>
    <row r="90" spans="1:1">
      <c r="A90" s="32"/>
    </row>
    <row r="91" spans="1:1">
      <c r="A91" s="32"/>
    </row>
    <row r="92" spans="1:1">
      <c r="A92" s="32"/>
    </row>
    <row r="93" spans="1:1">
      <c r="A93" s="32"/>
    </row>
    <row r="94" spans="1:1">
      <c r="A94" s="32"/>
    </row>
    <row r="95" spans="1:1">
      <c r="A95" s="32"/>
    </row>
    <row r="96" spans="1:1">
      <c r="A96" s="32"/>
    </row>
    <row r="97" spans="1:1">
      <c r="A97" s="32"/>
    </row>
    <row r="98" spans="1:1">
      <c r="A98" s="32"/>
    </row>
    <row r="99" spans="1:1">
      <c r="A99" s="32"/>
    </row>
    <row r="100" spans="1:1">
      <c r="A100" s="32"/>
    </row>
    <row r="101" spans="1:1">
      <c r="A101" s="32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4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4" sqref="D4:H4"/>
    </sheetView>
  </sheetViews>
  <sheetFormatPr defaultColWidth="9.140625" defaultRowHeight="12.75"/>
  <cols>
    <col min="1" max="1" width="37.85546875" style="21" customWidth="1"/>
    <col min="2" max="2" width="6" style="21" customWidth="1"/>
    <col min="3" max="3" width="15.140625" style="21" customWidth="1"/>
    <col min="4" max="5" width="14.7109375" style="21" customWidth="1"/>
    <col min="6" max="6" width="13.85546875" style="21" customWidth="1"/>
    <col min="7" max="7" width="14" style="21" customWidth="1"/>
    <col min="8" max="8" width="14.85546875" style="21" customWidth="1"/>
    <col min="9" max="9" width="19.85546875" style="21" customWidth="1"/>
    <col min="10" max="10" width="9.5703125" style="21" customWidth="1"/>
    <col min="11" max="11" width="9.140625" style="21"/>
    <col min="12" max="12" width="27.140625" style="21" customWidth="1"/>
    <col min="13" max="16384" width="9.140625" style="21"/>
  </cols>
  <sheetData>
    <row r="1" spans="1:9" ht="30" customHeight="1">
      <c r="A1" s="436" t="s">
        <v>158</v>
      </c>
      <c r="B1" s="436"/>
      <c r="C1" s="436"/>
      <c r="D1" s="436"/>
      <c r="E1" s="436"/>
      <c r="F1" s="436"/>
      <c r="G1" s="436"/>
      <c r="H1" s="436"/>
      <c r="I1" s="436"/>
    </row>
    <row r="2" spans="1:9" ht="9.75" customHeight="1"/>
    <row r="3" spans="1:9" ht="63.75" customHeight="1">
      <c r="A3" s="437" t="s">
        <v>203</v>
      </c>
      <c r="B3" s="439" t="s">
        <v>0</v>
      </c>
      <c r="C3" s="437" t="s">
        <v>85</v>
      </c>
      <c r="D3" s="434" t="s">
        <v>486</v>
      </c>
      <c r="E3" s="435"/>
      <c r="F3" s="388" t="s">
        <v>536</v>
      </c>
      <c r="G3" s="388"/>
      <c r="H3" s="388"/>
      <c r="I3" s="437" t="s">
        <v>230</v>
      </c>
    </row>
    <row r="4" spans="1:9" ht="59.25" customHeight="1">
      <c r="A4" s="438"/>
      <c r="B4" s="440"/>
      <c r="C4" s="438"/>
      <c r="D4" s="38" t="s">
        <v>527</v>
      </c>
      <c r="E4" s="5" t="s">
        <v>528</v>
      </c>
      <c r="F4" s="38" t="s">
        <v>535</v>
      </c>
      <c r="G4" s="5" t="s">
        <v>534</v>
      </c>
      <c r="H4" s="38" t="s">
        <v>198</v>
      </c>
      <c r="I4" s="438"/>
    </row>
    <row r="5" spans="1:9" s="22" customFormat="1" ht="13.7" customHeight="1">
      <c r="A5" s="88">
        <v>1</v>
      </c>
      <c r="B5" s="88">
        <v>2</v>
      </c>
      <c r="C5" s="88">
        <v>3</v>
      </c>
      <c r="D5" s="88">
        <v>4</v>
      </c>
      <c r="E5" s="88"/>
      <c r="F5" s="88">
        <v>5</v>
      </c>
      <c r="G5" s="88">
        <v>6</v>
      </c>
      <c r="H5" s="88">
        <v>7</v>
      </c>
      <c r="I5" s="88">
        <v>8</v>
      </c>
    </row>
    <row r="6" spans="1:9" s="22" customFormat="1" ht="52.5" customHeight="1">
      <c r="A6" s="112" t="s">
        <v>134</v>
      </c>
      <c r="B6" s="36"/>
      <c r="C6" s="26"/>
      <c r="D6" s="26"/>
      <c r="E6" s="26"/>
      <c r="F6" s="167"/>
      <c r="G6" s="26"/>
      <c r="H6" s="26"/>
      <c r="I6" s="26"/>
    </row>
    <row r="7" spans="1:9" ht="107.45" customHeight="1">
      <c r="A7" s="53" t="s">
        <v>274</v>
      </c>
      <c r="B7" s="69">
        <v>5000</v>
      </c>
      <c r="C7" s="61" t="s">
        <v>246</v>
      </c>
      <c r="D7" s="52">
        <f>'Осн фін показн (кварт)'!C24/'Осн фін показн (кварт)'!C48</f>
        <v>-2.1975138428695323E-3</v>
      </c>
      <c r="E7" s="52">
        <f>'Осн фін показн (кварт)'!D24/'Осн фін показн (кварт)'!D48</f>
        <v>-2.1006909303763191E-3</v>
      </c>
      <c r="F7" s="52">
        <f>'Осн фін показн (кварт)'!E24/'Осн фін показн (кварт)'!E48</f>
        <v>-1.4987260828295949E-3</v>
      </c>
      <c r="G7" s="52">
        <f>'Осн фін показн (кварт)'!F24/'Осн фін показн (кварт)'!F48</f>
        <v>-1.0120516201031745E-3</v>
      </c>
      <c r="H7" s="52">
        <f>G7-F7</f>
        <v>4.8667446272642042E-4</v>
      </c>
      <c r="I7" s="54" t="s">
        <v>247</v>
      </c>
    </row>
    <row r="8" spans="1:9" ht="126" customHeight="1">
      <c r="A8" s="144" t="s">
        <v>254</v>
      </c>
      <c r="B8" s="69">
        <v>5010</v>
      </c>
      <c r="C8" s="61" t="s">
        <v>86</v>
      </c>
      <c r="D8" s="52" t="e">
        <f>'Осн фін показн (кварт)'!C24/'Осн фін показн (кварт)'!C13</f>
        <v>#DIV/0!</v>
      </c>
      <c r="E8" s="52" t="e">
        <f>'Осн фін показн (кварт)'!D24/'Осн фін показн (кварт)'!D13</f>
        <v>#DIV/0!</v>
      </c>
      <c r="F8" s="52" t="e">
        <f>'Осн фін показн (кварт)'!E24/'Осн фін показн (кварт)'!E13</f>
        <v>#DIV/0!</v>
      </c>
      <c r="G8" s="52" t="e">
        <f>'Осн фін показн (кварт)'!F24/'Осн фін показн (кварт)'!F13</f>
        <v>#DIV/0!</v>
      </c>
      <c r="H8" s="52" t="e">
        <f>G8-F8</f>
        <v>#DIV/0!</v>
      </c>
      <c r="I8" s="54" t="s">
        <v>248</v>
      </c>
    </row>
    <row r="9" spans="1:9" ht="50.25" customHeight="1">
      <c r="A9" s="112" t="s">
        <v>135</v>
      </c>
      <c r="B9" s="69"/>
      <c r="C9" s="61"/>
      <c r="D9" s="52"/>
      <c r="E9" s="52"/>
      <c r="F9" s="168"/>
      <c r="G9" s="52"/>
      <c r="H9" s="52"/>
      <c r="I9" s="54"/>
    </row>
    <row r="10" spans="1:9" ht="132" customHeight="1">
      <c r="A10" s="53" t="s">
        <v>275</v>
      </c>
      <c r="B10" s="69">
        <v>5100</v>
      </c>
      <c r="C10" s="61" t="s">
        <v>131</v>
      </c>
      <c r="D10" s="52">
        <f>'Осн фін показн (кварт)'!C54/'Осн фін показн (кварт)'!C51</f>
        <v>30.082771729739072</v>
      </c>
      <c r="E10" s="52">
        <f>'Осн фін показн (кварт)'!D54/'Осн фін показн (кварт)'!D51</f>
        <v>29.72218487394958</v>
      </c>
      <c r="F10" s="52">
        <f>'Осн фін показн (кварт)'!E54/'Осн фін показн (кварт)'!E51</f>
        <v>87.718005540166203</v>
      </c>
      <c r="G10" s="52">
        <f>'Осн фін показн (кварт)'!F54/'Осн фін показн (кварт)'!F51</f>
        <v>29.72218487394958</v>
      </c>
      <c r="H10" s="52">
        <f>G10-F10</f>
        <v>-57.995820666216623</v>
      </c>
      <c r="I10" s="121" t="s">
        <v>249</v>
      </c>
    </row>
    <row r="11" spans="1:9" ht="192" customHeight="1">
      <c r="A11" s="53" t="s">
        <v>276</v>
      </c>
      <c r="B11" s="69">
        <v>5110</v>
      </c>
      <c r="C11" s="61" t="s">
        <v>131</v>
      </c>
      <c r="D11" s="52">
        <f>'Осн фін показн (кварт)'!C46/'Осн фін показн (кварт)'!C50</f>
        <v>0.69529345584099012</v>
      </c>
      <c r="E11" s="52">
        <f>'Осн фін показн (кварт)'!D46/'Осн фін показн (кварт)'!D50</f>
        <v>0.65776566757493193</v>
      </c>
      <c r="F11" s="52">
        <f>'Осн фін показн (кварт)'!E46/'Осн фін показн (кварт)'!E50</f>
        <v>2.7002220577350111</v>
      </c>
      <c r="G11" s="52">
        <f>'Осн фін показн (кварт)'!F46/'Осн фін показн (кварт)'!F50</f>
        <v>0.65776566757493193</v>
      </c>
      <c r="H11" s="52">
        <f>G11-F11</f>
        <v>-2.042456390160079</v>
      </c>
      <c r="I11" s="121" t="s">
        <v>250</v>
      </c>
    </row>
    <row r="12" spans="1:9" ht="169.5" customHeight="1">
      <c r="A12" s="8" t="s">
        <v>473</v>
      </c>
      <c r="B12" s="151">
        <v>5120</v>
      </c>
      <c r="C12" s="61" t="s">
        <v>131</v>
      </c>
      <c r="D12" s="170">
        <v>0</v>
      </c>
      <c r="E12" s="107">
        <v>0</v>
      </c>
      <c r="F12" s="169"/>
      <c r="G12" s="171">
        <v>0</v>
      </c>
      <c r="H12" s="152"/>
      <c r="I12" s="8" t="s">
        <v>369</v>
      </c>
    </row>
    <row r="13" spans="1:9" s="1" customFormat="1" ht="41.25" customHeight="1">
      <c r="A13" s="72" t="s">
        <v>518</v>
      </c>
      <c r="B13" s="73"/>
      <c r="C13" s="376" t="s">
        <v>257</v>
      </c>
      <c r="D13" s="376"/>
      <c r="E13" s="120"/>
      <c r="F13" s="74"/>
      <c r="G13" s="383" t="s">
        <v>516</v>
      </c>
      <c r="H13" s="383"/>
      <c r="I13" s="383"/>
    </row>
    <row r="14" spans="1:9" s="1" customFormat="1" ht="18.75">
      <c r="A14" s="86" t="s">
        <v>233</v>
      </c>
      <c r="B14" s="87"/>
      <c r="C14" s="409" t="s">
        <v>70</v>
      </c>
      <c r="D14" s="409"/>
      <c r="E14" s="159"/>
      <c r="F14" s="87"/>
      <c r="G14" s="409" t="s">
        <v>87</v>
      </c>
      <c r="H14" s="409"/>
      <c r="I14" s="409"/>
    </row>
  </sheetData>
  <mergeCells count="11">
    <mergeCell ref="C13:D13"/>
    <mergeCell ref="G13:I13"/>
    <mergeCell ref="C14:D14"/>
    <mergeCell ref="G14:I14"/>
    <mergeCell ref="A1:I1"/>
    <mergeCell ref="A3:A4"/>
    <mergeCell ref="B3:B4"/>
    <mergeCell ref="C3:C4"/>
    <mergeCell ref="I3:I4"/>
    <mergeCell ref="F3:H3"/>
    <mergeCell ref="D3:E3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R86"/>
  <sheetViews>
    <sheetView view="pageBreakPreview" topLeftCell="A53" zoomScaleNormal="75" zoomScaleSheetLayoutView="100" workbookViewId="0">
      <selection activeCell="B11" sqref="B11:K11"/>
    </sheetView>
  </sheetViews>
  <sheetFormatPr defaultColWidth="9.140625" defaultRowHeight="18.75" outlineLevelRow="1"/>
  <cols>
    <col min="1" max="1" width="43.42578125" style="1" customWidth="1"/>
    <col min="2" max="2" width="10.140625" style="14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8" ht="18.75" hidden="1" customHeight="1" outlineLevel="1">
      <c r="N1" s="477" t="s">
        <v>173</v>
      </c>
      <c r="O1" s="477"/>
    </row>
    <row r="2" spans="1:18" hidden="1" outlineLevel="1">
      <c r="N2" s="477" t="s">
        <v>186</v>
      </c>
      <c r="O2" s="477"/>
    </row>
    <row r="3" spans="1:18" ht="21" customHeight="1" collapsed="1">
      <c r="A3" s="384" t="s">
        <v>94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</row>
    <row r="4" spans="1:18" ht="23.25" customHeight="1">
      <c r="A4" s="384" t="s">
        <v>537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</row>
    <row r="5" spans="1:18" ht="14.25" customHeight="1">
      <c r="A5" s="394" t="s">
        <v>505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</row>
    <row r="6" spans="1:18" ht="12.75" customHeight="1">
      <c r="A6" s="430" t="s">
        <v>103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</row>
    <row r="7" spans="1:18" ht="21" customHeight="1">
      <c r="A7" s="449" t="s">
        <v>79</v>
      </c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</row>
    <row r="8" spans="1:18" ht="3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8" ht="23.25" customHeight="1">
      <c r="A9" s="429" t="s">
        <v>231</v>
      </c>
      <c r="B9" s="429"/>
      <c r="C9" s="429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</row>
    <row r="10" spans="1:18" ht="4.7" customHeight="1">
      <c r="B10" s="1"/>
    </row>
    <row r="11" spans="1:18" ht="54.75" customHeight="1">
      <c r="A11" s="5" t="s">
        <v>203</v>
      </c>
      <c r="B11" s="388" t="s">
        <v>530</v>
      </c>
      <c r="C11" s="388"/>
      <c r="D11" s="388" t="s">
        <v>531</v>
      </c>
      <c r="E11" s="388"/>
      <c r="F11" s="388" t="s">
        <v>525</v>
      </c>
      <c r="G11" s="388"/>
      <c r="H11" s="388" t="s">
        <v>532</v>
      </c>
      <c r="I11" s="388"/>
      <c r="J11" s="388" t="s">
        <v>533</v>
      </c>
      <c r="K11" s="388"/>
      <c r="L11" s="388" t="s">
        <v>208</v>
      </c>
      <c r="M11" s="388"/>
      <c r="N11" s="388" t="s">
        <v>209</v>
      </c>
      <c r="O11" s="388"/>
    </row>
    <row r="12" spans="1:18" ht="12.75" customHeight="1">
      <c r="A12" s="69">
        <v>1</v>
      </c>
      <c r="B12" s="447">
        <v>2</v>
      </c>
      <c r="C12" s="448"/>
      <c r="D12" s="447">
        <v>3</v>
      </c>
      <c r="E12" s="448"/>
      <c r="F12" s="447">
        <v>4</v>
      </c>
      <c r="G12" s="448"/>
      <c r="H12" s="447">
        <v>5</v>
      </c>
      <c r="I12" s="448"/>
      <c r="J12" s="447">
        <v>6</v>
      </c>
      <c r="K12" s="448"/>
      <c r="L12" s="447">
        <v>7</v>
      </c>
      <c r="M12" s="448"/>
      <c r="N12" s="386">
        <v>8</v>
      </c>
      <c r="O12" s="386"/>
    </row>
    <row r="13" spans="1:18" ht="38.25" customHeight="1">
      <c r="A13" s="7" t="s">
        <v>104</v>
      </c>
      <c r="B13" s="442">
        <v>2</v>
      </c>
      <c r="C13" s="442"/>
      <c r="D13" s="442">
        <v>2</v>
      </c>
      <c r="E13" s="442"/>
      <c r="F13" s="443">
        <v>2</v>
      </c>
      <c r="G13" s="443"/>
      <c r="H13" s="442">
        <v>2</v>
      </c>
      <c r="I13" s="442"/>
      <c r="J13" s="442">
        <v>2</v>
      </c>
      <c r="K13" s="442"/>
      <c r="L13" s="441">
        <f>J13-H13</f>
        <v>0</v>
      </c>
      <c r="M13" s="441"/>
      <c r="N13" s="444">
        <f>J13/H13*100</f>
        <v>100</v>
      </c>
      <c r="O13" s="444"/>
    </row>
    <row r="14" spans="1:18" ht="24" customHeight="1">
      <c r="A14" s="6" t="s">
        <v>211</v>
      </c>
      <c r="B14" s="442"/>
      <c r="C14" s="442"/>
      <c r="D14" s="442"/>
      <c r="E14" s="442"/>
      <c r="F14" s="443"/>
      <c r="G14" s="443"/>
      <c r="H14" s="442"/>
      <c r="I14" s="442"/>
      <c r="J14" s="442"/>
      <c r="K14" s="442"/>
      <c r="L14" s="441">
        <f t="shared" ref="L14:L32" si="0">J14-H14</f>
        <v>0</v>
      </c>
      <c r="M14" s="441"/>
      <c r="N14" s="444" t="e">
        <f t="shared" ref="N14:N32" si="1">J14/H14*100</f>
        <v>#DIV/0!</v>
      </c>
      <c r="O14" s="444"/>
      <c r="R14" s="1" t="s">
        <v>517</v>
      </c>
    </row>
    <row r="15" spans="1:18" ht="33.75" customHeight="1">
      <c r="A15" s="6" t="s">
        <v>210</v>
      </c>
      <c r="B15" s="442">
        <v>2</v>
      </c>
      <c r="C15" s="442"/>
      <c r="D15" s="442">
        <v>2</v>
      </c>
      <c r="E15" s="442"/>
      <c r="F15" s="443">
        <v>2</v>
      </c>
      <c r="G15" s="443"/>
      <c r="H15" s="442">
        <v>2</v>
      </c>
      <c r="I15" s="442"/>
      <c r="J15" s="442">
        <v>2</v>
      </c>
      <c r="K15" s="442"/>
      <c r="L15" s="441">
        <f t="shared" si="0"/>
        <v>0</v>
      </c>
      <c r="M15" s="441"/>
      <c r="N15" s="444">
        <f t="shared" si="1"/>
        <v>100</v>
      </c>
      <c r="O15" s="444"/>
    </row>
    <row r="16" spans="1:18" ht="27" customHeight="1">
      <c r="A16" s="6" t="s">
        <v>212</v>
      </c>
      <c r="B16" s="442">
        <v>0</v>
      </c>
      <c r="C16" s="442"/>
      <c r="D16" s="442">
        <v>0</v>
      </c>
      <c r="E16" s="442"/>
      <c r="F16" s="443">
        <v>0</v>
      </c>
      <c r="G16" s="443"/>
      <c r="H16" s="442">
        <v>0</v>
      </c>
      <c r="I16" s="442"/>
      <c r="J16" s="442">
        <v>0</v>
      </c>
      <c r="K16" s="442"/>
      <c r="L16" s="441">
        <f t="shared" si="0"/>
        <v>0</v>
      </c>
      <c r="M16" s="441"/>
      <c r="N16" s="444" t="e">
        <f t="shared" si="1"/>
        <v>#DIV/0!</v>
      </c>
      <c r="O16" s="444"/>
    </row>
    <row r="17" spans="1:15" ht="35.450000000000003" customHeight="1">
      <c r="A17" s="7" t="s">
        <v>238</v>
      </c>
      <c r="B17" s="442">
        <v>42</v>
      </c>
      <c r="C17" s="442"/>
      <c r="D17" s="442">
        <v>35</v>
      </c>
      <c r="E17" s="442"/>
      <c r="F17" s="443">
        <v>173</v>
      </c>
      <c r="G17" s="443"/>
      <c r="H17" s="442">
        <v>44</v>
      </c>
      <c r="I17" s="442"/>
      <c r="J17" s="442">
        <v>42</v>
      </c>
      <c r="K17" s="442"/>
      <c r="L17" s="441">
        <f t="shared" si="0"/>
        <v>-2</v>
      </c>
      <c r="M17" s="441"/>
      <c r="N17" s="444">
        <f t="shared" si="1"/>
        <v>95.454545454545453</v>
      </c>
      <c r="O17" s="444"/>
    </row>
    <row r="18" spans="1:15" ht="23.25" customHeight="1">
      <c r="A18" s="6" t="s">
        <v>211</v>
      </c>
      <c r="B18" s="442"/>
      <c r="C18" s="442"/>
      <c r="D18" s="442"/>
      <c r="E18" s="442"/>
      <c r="F18" s="443"/>
      <c r="G18" s="443"/>
      <c r="H18" s="442"/>
      <c r="I18" s="442"/>
      <c r="J18" s="442"/>
      <c r="K18" s="442"/>
      <c r="L18" s="441">
        <f t="shared" si="0"/>
        <v>0</v>
      </c>
      <c r="M18" s="441"/>
      <c r="N18" s="444" t="e">
        <f t="shared" si="1"/>
        <v>#DIV/0!</v>
      </c>
      <c r="O18" s="444"/>
    </row>
    <row r="19" spans="1:15" ht="33.75" customHeight="1">
      <c r="A19" s="6" t="s">
        <v>210</v>
      </c>
      <c r="B19" s="442">
        <f>B17</f>
        <v>42</v>
      </c>
      <c r="C19" s="442"/>
      <c r="D19" s="442">
        <f>D17</f>
        <v>35</v>
      </c>
      <c r="E19" s="442"/>
      <c r="F19" s="443">
        <f>F17</f>
        <v>173</v>
      </c>
      <c r="G19" s="443"/>
      <c r="H19" s="442">
        <f>H17</f>
        <v>44</v>
      </c>
      <c r="I19" s="442"/>
      <c r="J19" s="442">
        <f>J17</f>
        <v>42</v>
      </c>
      <c r="K19" s="442"/>
      <c r="L19" s="441">
        <f t="shared" si="0"/>
        <v>-2</v>
      </c>
      <c r="M19" s="441"/>
      <c r="N19" s="444">
        <f t="shared" si="1"/>
        <v>95.454545454545453</v>
      </c>
      <c r="O19" s="444"/>
    </row>
    <row r="20" spans="1:15" ht="24" customHeight="1">
      <c r="A20" s="6" t="s">
        <v>212</v>
      </c>
      <c r="B20" s="442">
        <v>0</v>
      </c>
      <c r="C20" s="442"/>
      <c r="D20" s="442">
        <v>0</v>
      </c>
      <c r="E20" s="442"/>
      <c r="F20" s="443">
        <v>0</v>
      </c>
      <c r="G20" s="443"/>
      <c r="H20" s="442">
        <v>0</v>
      </c>
      <c r="I20" s="442"/>
      <c r="J20" s="442">
        <v>0</v>
      </c>
      <c r="K20" s="442"/>
      <c r="L20" s="441">
        <f t="shared" si="0"/>
        <v>0</v>
      </c>
      <c r="M20" s="441"/>
      <c r="N20" s="444" t="e">
        <f t="shared" si="1"/>
        <v>#DIV/0!</v>
      </c>
      <c r="O20" s="444"/>
    </row>
    <row r="21" spans="1:15" ht="36.75" customHeight="1">
      <c r="A21" s="7" t="s">
        <v>239</v>
      </c>
      <c r="B21" s="442">
        <f>B17</f>
        <v>42</v>
      </c>
      <c r="C21" s="442"/>
      <c r="D21" s="442">
        <f>D17</f>
        <v>35</v>
      </c>
      <c r="E21" s="442"/>
      <c r="F21" s="443">
        <f>F17</f>
        <v>173</v>
      </c>
      <c r="G21" s="443"/>
      <c r="H21" s="442">
        <f>H17</f>
        <v>44</v>
      </c>
      <c r="I21" s="442"/>
      <c r="J21" s="442">
        <f>J17</f>
        <v>42</v>
      </c>
      <c r="K21" s="442"/>
      <c r="L21" s="441">
        <f t="shared" si="0"/>
        <v>-2</v>
      </c>
      <c r="M21" s="441"/>
      <c r="N21" s="444">
        <f t="shared" si="1"/>
        <v>95.454545454545453</v>
      </c>
      <c r="O21" s="444"/>
    </row>
    <row r="22" spans="1:15" ht="26.45" customHeight="1">
      <c r="A22" s="6" t="s">
        <v>211</v>
      </c>
      <c r="B22" s="442"/>
      <c r="C22" s="442"/>
      <c r="D22" s="442"/>
      <c r="E22" s="442"/>
      <c r="F22" s="443"/>
      <c r="G22" s="443"/>
      <c r="H22" s="442"/>
      <c r="I22" s="442"/>
      <c r="J22" s="442"/>
      <c r="K22" s="442"/>
      <c r="L22" s="441">
        <f t="shared" si="0"/>
        <v>0</v>
      </c>
      <c r="M22" s="441"/>
      <c r="N22" s="444" t="e">
        <f t="shared" si="1"/>
        <v>#DIV/0!</v>
      </c>
      <c r="O22" s="444"/>
    </row>
    <row r="23" spans="1:15" ht="36" customHeight="1">
      <c r="A23" s="6" t="s">
        <v>210</v>
      </c>
      <c r="B23" s="442">
        <f>B21</f>
        <v>42</v>
      </c>
      <c r="C23" s="442"/>
      <c r="D23" s="442">
        <f>D21</f>
        <v>35</v>
      </c>
      <c r="E23" s="442"/>
      <c r="F23" s="443">
        <f>F17</f>
        <v>173</v>
      </c>
      <c r="G23" s="443"/>
      <c r="H23" s="442">
        <f>H21</f>
        <v>44</v>
      </c>
      <c r="I23" s="442"/>
      <c r="J23" s="442">
        <f>J21</f>
        <v>42</v>
      </c>
      <c r="K23" s="442"/>
      <c r="L23" s="441">
        <f t="shared" si="0"/>
        <v>-2</v>
      </c>
      <c r="M23" s="441"/>
      <c r="N23" s="444">
        <f t="shared" si="1"/>
        <v>95.454545454545453</v>
      </c>
      <c r="O23" s="444"/>
    </row>
    <row r="24" spans="1:15" ht="24" customHeight="1">
      <c r="A24" s="6" t="s">
        <v>212</v>
      </c>
      <c r="B24" s="442">
        <v>0</v>
      </c>
      <c r="C24" s="442"/>
      <c r="D24" s="442">
        <v>0</v>
      </c>
      <c r="E24" s="442"/>
      <c r="F24" s="443">
        <v>0</v>
      </c>
      <c r="G24" s="443"/>
      <c r="H24" s="442">
        <v>0</v>
      </c>
      <c r="I24" s="442"/>
      <c r="J24" s="442">
        <v>0</v>
      </c>
      <c r="K24" s="442"/>
      <c r="L24" s="441">
        <f t="shared" si="0"/>
        <v>0</v>
      </c>
      <c r="M24" s="441"/>
      <c r="N24" s="444" t="e">
        <f t="shared" si="1"/>
        <v>#DIV/0!</v>
      </c>
      <c r="O24" s="444"/>
    </row>
    <row r="25" spans="1:15" ht="34.5" customHeight="1">
      <c r="A25" s="7" t="s">
        <v>213</v>
      </c>
      <c r="B25" s="442">
        <f>B17/B13/3*1000</f>
        <v>7000</v>
      </c>
      <c r="C25" s="442"/>
      <c r="D25" s="442">
        <f>D17/D13/3*1000</f>
        <v>5833.333333333333</v>
      </c>
      <c r="E25" s="442"/>
      <c r="F25" s="443">
        <f>F17/F13/12*1000</f>
        <v>7208.333333333333</v>
      </c>
      <c r="G25" s="443"/>
      <c r="H25" s="442">
        <f>H17/H13/3*1000</f>
        <v>7333.333333333333</v>
      </c>
      <c r="I25" s="442"/>
      <c r="J25" s="442">
        <f>J23/J13/3*1000</f>
        <v>7000</v>
      </c>
      <c r="K25" s="442"/>
      <c r="L25" s="441">
        <f t="shared" si="0"/>
        <v>-333.33333333333303</v>
      </c>
      <c r="M25" s="441"/>
      <c r="N25" s="444">
        <f t="shared" si="1"/>
        <v>95.454545454545453</v>
      </c>
      <c r="O25" s="444"/>
    </row>
    <row r="26" spans="1:15" ht="24" customHeight="1">
      <c r="A26" s="6" t="s">
        <v>211</v>
      </c>
      <c r="B26" s="442"/>
      <c r="C26" s="442"/>
      <c r="D26" s="442"/>
      <c r="E26" s="442"/>
      <c r="F26" s="443"/>
      <c r="G26" s="443"/>
      <c r="H26" s="442"/>
      <c r="I26" s="442"/>
      <c r="J26" s="442"/>
      <c r="K26" s="442"/>
      <c r="L26" s="441">
        <f t="shared" si="0"/>
        <v>0</v>
      </c>
      <c r="M26" s="441"/>
      <c r="N26" s="444" t="e">
        <f t="shared" si="1"/>
        <v>#DIV/0!</v>
      </c>
      <c r="O26" s="444"/>
    </row>
    <row r="27" spans="1:15" ht="36" customHeight="1">
      <c r="A27" s="6" t="s">
        <v>210</v>
      </c>
      <c r="B27" s="442">
        <f>B25</f>
        <v>7000</v>
      </c>
      <c r="C27" s="442"/>
      <c r="D27" s="442">
        <f>D25</f>
        <v>5833.333333333333</v>
      </c>
      <c r="E27" s="442"/>
      <c r="F27" s="443">
        <f>F25</f>
        <v>7208.333333333333</v>
      </c>
      <c r="G27" s="443"/>
      <c r="H27" s="443">
        <f>H25</f>
        <v>7333.333333333333</v>
      </c>
      <c r="I27" s="443"/>
      <c r="J27" s="445">
        <f>J25</f>
        <v>7000</v>
      </c>
      <c r="K27" s="446"/>
      <c r="L27" s="441">
        <f t="shared" si="0"/>
        <v>-333.33333333333303</v>
      </c>
      <c r="M27" s="441"/>
      <c r="N27" s="444">
        <f t="shared" si="1"/>
        <v>95.454545454545453</v>
      </c>
      <c r="O27" s="444"/>
    </row>
    <row r="28" spans="1:15" ht="25.5" customHeight="1">
      <c r="A28" s="6" t="s">
        <v>212</v>
      </c>
      <c r="B28" s="443">
        <v>0</v>
      </c>
      <c r="C28" s="443"/>
      <c r="D28" s="443">
        <v>0</v>
      </c>
      <c r="E28" s="443"/>
      <c r="F28" s="443">
        <v>0</v>
      </c>
      <c r="G28" s="443"/>
      <c r="H28" s="443">
        <v>0</v>
      </c>
      <c r="I28" s="443"/>
      <c r="J28" s="443">
        <v>0</v>
      </c>
      <c r="K28" s="443"/>
      <c r="L28" s="441">
        <f t="shared" si="0"/>
        <v>0</v>
      </c>
      <c r="M28" s="441"/>
      <c r="N28" s="444" t="e">
        <f t="shared" si="1"/>
        <v>#DIV/0!</v>
      </c>
      <c r="O28" s="444"/>
    </row>
    <row r="29" spans="1:15" ht="36.75" customHeight="1">
      <c r="A29" s="7" t="s">
        <v>214</v>
      </c>
      <c r="B29" s="443">
        <f>B25</f>
        <v>7000</v>
      </c>
      <c r="C29" s="443"/>
      <c r="D29" s="443">
        <f>D25</f>
        <v>5833.333333333333</v>
      </c>
      <c r="E29" s="443"/>
      <c r="F29" s="443">
        <f>F25</f>
        <v>7208.333333333333</v>
      </c>
      <c r="G29" s="443"/>
      <c r="H29" s="443">
        <f>H25</f>
        <v>7333.333333333333</v>
      </c>
      <c r="I29" s="443"/>
      <c r="J29" s="443">
        <f>J25</f>
        <v>7000</v>
      </c>
      <c r="K29" s="443"/>
      <c r="L29" s="441">
        <f t="shared" si="0"/>
        <v>-333.33333333333303</v>
      </c>
      <c r="M29" s="441"/>
      <c r="N29" s="444">
        <f t="shared" si="1"/>
        <v>95.454545454545453</v>
      </c>
      <c r="O29" s="444"/>
    </row>
    <row r="30" spans="1:15" ht="24.75" customHeight="1">
      <c r="A30" s="6" t="s">
        <v>211</v>
      </c>
      <c r="B30" s="443"/>
      <c r="C30" s="443"/>
      <c r="D30" s="443"/>
      <c r="E30" s="443"/>
      <c r="F30" s="443"/>
      <c r="G30" s="443"/>
      <c r="H30" s="443"/>
      <c r="I30" s="443"/>
      <c r="J30" s="443"/>
      <c r="K30" s="443"/>
      <c r="L30" s="441">
        <f t="shared" si="0"/>
        <v>0</v>
      </c>
      <c r="M30" s="441"/>
      <c r="N30" s="444" t="e">
        <f t="shared" si="1"/>
        <v>#DIV/0!</v>
      </c>
      <c r="O30" s="444"/>
    </row>
    <row r="31" spans="1:15" ht="34.5" customHeight="1">
      <c r="A31" s="6" t="s">
        <v>210</v>
      </c>
      <c r="B31" s="443">
        <f>B25</f>
        <v>7000</v>
      </c>
      <c r="C31" s="443"/>
      <c r="D31" s="443">
        <f>D25</f>
        <v>5833.333333333333</v>
      </c>
      <c r="E31" s="443"/>
      <c r="F31" s="443">
        <f>F25</f>
        <v>7208.333333333333</v>
      </c>
      <c r="G31" s="443"/>
      <c r="H31" s="443">
        <f>H25</f>
        <v>7333.333333333333</v>
      </c>
      <c r="I31" s="443"/>
      <c r="J31" s="442">
        <f>J27</f>
        <v>7000</v>
      </c>
      <c r="K31" s="442"/>
      <c r="L31" s="441">
        <f t="shared" si="0"/>
        <v>-333.33333333333303</v>
      </c>
      <c r="M31" s="441"/>
      <c r="N31" s="444">
        <f t="shared" si="1"/>
        <v>95.454545454545453</v>
      </c>
      <c r="O31" s="444"/>
    </row>
    <row r="32" spans="1:15" ht="24" customHeight="1">
      <c r="A32" s="6" t="s">
        <v>212</v>
      </c>
      <c r="B32" s="443">
        <v>0</v>
      </c>
      <c r="C32" s="443"/>
      <c r="D32" s="443">
        <v>0</v>
      </c>
      <c r="E32" s="443"/>
      <c r="F32" s="443">
        <v>0</v>
      </c>
      <c r="G32" s="443"/>
      <c r="H32" s="443">
        <v>0</v>
      </c>
      <c r="I32" s="443"/>
      <c r="J32" s="443">
        <v>0</v>
      </c>
      <c r="K32" s="443"/>
      <c r="L32" s="441">
        <f t="shared" si="0"/>
        <v>0</v>
      </c>
      <c r="M32" s="441"/>
      <c r="N32" s="444" t="e">
        <f t="shared" si="1"/>
        <v>#DIV/0!</v>
      </c>
      <c r="O32" s="444"/>
    </row>
    <row r="33" spans="1:15" ht="4.7" customHeight="1">
      <c r="A33" s="19"/>
      <c r="B33" s="19"/>
      <c r="C33" s="19"/>
      <c r="D33" s="56"/>
      <c r="E33" s="56"/>
      <c r="F33" s="56"/>
      <c r="G33" s="56"/>
      <c r="H33" s="56"/>
      <c r="I33" s="56"/>
      <c r="J33" s="228"/>
      <c r="K33" s="228"/>
      <c r="L33" s="56"/>
      <c r="M33" s="56"/>
      <c r="N33" s="57"/>
      <c r="O33" s="57"/>
    </row>
    <row r="34" spans="1:15" ht="22.7" customHeight="1">
      <c r="A34" s="469" t="s">
        <v>252</v>
      </c>
      <c r="B34" s="469"/>
      <c r="C34" s="469"/>
      <c r="D34" s="469"/>
      <c r="E34" s="469"/>
      <c r="F34" s="469"/>
      <c r="G34" s="469"/>
      <c r="H34" s="469"/>
      <c r="I34" s="469"/>
      <c r="J34" s="469"/>
      <c r="K34" s="469"/>
      <c r="L34" s="469"/>
      <c r="M34" s="469"/>
      <c r="N34" s="469"/>
      <c r="O34" s="469"/>
    </row>
    <row r="35" spans="1:15" ht="3" hidden="1" customHeight="1">
      <c r="A35" s="17"/>
      <c r="B35" s="17"/>
      <c r="C35" s="17"/>
      <c r="D35" s="17"/>
      <c r="E35" s="17"/>
      <c r="F35" s="17"/>
      <c r="G35" s="17"/>
      <c r="H35" s="17"/>
      <c r="I35" s="17"/>
    </row>
    <row r="36" spans="1:15" ht="20.100000000000001" hidden="1" customHeight="1" outlineLevel="1">
      <c r="A36" s="58"/>
      <c r="B36" s="59"/>
      <c r="C36" s="59"/>
      <c r="D36" s="59"/>
      <c r="E36" s="59"/>
      <c r="F36" s="60"/>
      <c r="G36" s="60"/>
      <c r="H36" s="60"/>
      <c r="I36" s="60"/>
      <c r="J36" s="60"/>
      <c r="K36" s="60"/>
      <c r="L36" s="60"/>
      <c r="M36" s="486" t="s">
        <v>173</v>
      </c>
      <c r="N36" s="486"/>
      <c r="O36" s="486"/>
    </row>
    <row r="37" spans="1:15" ht="20.100000000000001" hidden="1" customHeight="1" outlineLevel="1">
      <c r="A37" s="58"/>
      <c r="B37" s="59"/>
      <c r="C37" s="59"/>
      <c r="D37" s="59"/>
      <c r="E37" s="59"/>
      <c r="F37" s="60"/>
      <c r="G37" s="60"/>
      <c r="H37" s="60"/>
      <c r="I37" s="60"/>
      <c r="J37" s="60"/>
      <c r="K37" s="60"/>
      <c r="L37" s="60"/>
      <c r="M37" s="487" t="s">
        <v>207</v>
      </c>
      <c r="N37" s="487"/>
      <c r="O37" s="487"/>
    </row>
    <row r="38" spans="1:15" ht="22.7" customHeight="1" collapsed="1">
      <c r="A38" s="449" t="s">
        <v>277</v>
      </c>
      <c r="B38" s="449"/>
      <c r="C38" s="449"/>
      <c r="D38" s="449"/>
      <c r="E38" s="449"/>
      <c r="F38" s="449"/>
      <c r="G38" s="449"/>
      <c r="H38" s="449"/>
      <c r="I38" s="449"/>
      <c r="J38" s="449"/>
    </row>
    <row r="39" spans="1:15" ht="6" customHeight="1">
      <c r="A39" s="13"/>
    </row>
    <row r="40" spans="1:15" ht="20.25" customHeight="1">
      <c r="A40" s="482" t="s">
        <v>203</v>
      </c>
      <c r="B40" s="411"/>
      <c r="C40" s="483"/>
      <c r="D40" s="468" t="s">
        <v>174</v>
      </c>
      <c r="E40" s="468"/>
      <c r="F40" s="468"/>
      <c r="G40" s="468" t="s">
        <v>170</v>
      </c>
      <c r="H40" s="468"/>
      <c r="I40" s="468"/>
      <c r="J40" s="468" t="s">
        <v>208</v>
      </c>
      <c r="K40" s="468"/>
      <c r="L40" s="468"/>
      <c r="M40" s="488" t="s">
        <v>209</v>
      </c>
      <c r="N40" s="400"/>
      <c r="O40" s="489"/>
    </row>
    <row r="41" spans="1:15" ht="149.25" customHeight="1">
      <c r="A41" s="484"/>
      <c r="B41" s="412"/>
      <c r="C41" s="485"/>
      <c r="D41" s="70" t="s">
        <v>226</v>
      </c>
      <c r="E41" s="70" t="s">
        <v>225</v>
      </c>
      <c r="F41" s="70" t="s">
        <v>227</v>
      </c>
      <c r="G41" s="70" t="s">
        <v>226</v>
      </c>
      <c r="H41" s="70" t="s">
        <v>225</v>
      </c>
      <c r="I41" s="70" t="s">
        <v>227</v>
      </c>
      <c r="J41" s="70" t="s">
        <v>226</v>
      </c>
      <c r="K41" s="70" t="s">
        <v>225</v>
      </c>
      <c r="L41" s="70" t="s">
        <v>227</v>
      </c>
      <c r="M41" s="70" t="s">
        <v>346</v>
      </c>
      <c r="N41" s="145" t="s">
        <v>255</v>
      </c>
      <c r="O41" s="70" t="s">
        <v>345</v>
      </c>
    </row>
    <row r="42" spans="1:15" ht="13.7" customHeight="1">
      <c r="A42" s="447">
        <v>1</v>
      </c>
      <c r="B42" s="481"/>
      <c r="C42" s="448"/>
      <c r="D42" s="69">
        <v>4</v>
      </c>
      <c r="E42" s="69">
        <v>5</v>
      </c>
      <c r="F42" s="69">
        <v>6</v>
      </c>
      <c r="G42" s="69">
        <v>7</v>
      </c>
      <c r="H42" s="71">
        <v>8</v>
      </c>
      <c r="I42" s="71">
        <v>9</v>
      </c>
      <c r="J42" s="71">
        <v>10</v>
      </c>
      <c r="K42" s="71">
        <v>11</v>
      </c>
      <c r="L42" s="71">
        <v>12</v>
      </c>
      <c r="M42" s="71">
        <v>13</v>
      </c>
      <c r="N42" s="71">
        <v>14</v>
      </c>
      <c r="O42" s="71">
        <v>15</v>
      </c>
    </row>
    <row r="43" spans="1:15" ht="20.100000000000001" customHeight="1">
      <c r="A43" s="454">
        <v>0</v>
      </c>
      <c r="B43" s="397"/>
      <c r="C43" s="455"/>
      <c r="D43" s="63">
        <v>0</v>
      </c>
      <c r="E43" s="63">
        <v>0</v>
      </c>
      <c r="F43" s="64">
        <v>0</v>
      </c>
      <c r="G43" s="63">
        <v>0</v>
      </c>
      <c r="H43" s="63">
        <v>0</v>
      </c>
      <c r="I43" s="64">
        <v>0</v>
      </c>
      <c r="J43" s="63">
        <v>0</v>
      </c>
      <c r="K43" s="63">
        <v>0</v>
      </c>
      <c r="L43" s="65">
        <f>I43-F43</f>
        <v>0</v>
      </c>
      <c r="M43" s="140"/>
      <c r="N43" s="140"/>
      <c r="O43" s="68"/>
    </row>
    <row r="44" spans="1:15" ht="20.100000000000001" customHeight="1">
      <c r="A44" s="454"/>
      <c r="B44" s="397"/>
      <c r="C44" s="455"/>
      <c r="D44" s="63"/>
      <c r="E44" s="63"/>
      <c r="F44" s="64"/>
      <c r="G44" s="63"/>
      <c r="H44" s="63"/>
      <c r="I44" s="64"/>
      <c r="J44" s="63"/>
      <c r="K44" s="63"/>
      <c r="L44" s="65">
        <f>I44-F44</f>
        <v>0</v>
      </c>
      <c r="M44" s="140"/>
      <c r="N44" s="140"/>
      <c r="O44" s="68"/>
    </row>
    <row r="45" spans="1:15" ht="20.100000000000001" customHeight="1">
      <c r="A45" s="467"/>
      <c r="B45" s="392"/>
      <c r="C45" s="398"/>
      <c r="D45" s="63"/>
      <c r="E45" s="63"/>
      <c r="F45" s="64"/>
      <c r="G45" s="63"/>
      <c r="H45" s="63"/>
      <c r="I45" s="64"/>
      <c r="J45" s="63"/>
      <c r="K45" s="63"/>
      <c r="L45" s="65">
        <f>I45-F45</f>
        <v>0</v>
      </c>
      <c r="M45" s="140"/>
      <c r="N45" s="140"/>
      <c r="O45" s="68"/>
    </row>
    <row r="46" spans="1:15" ht="20.100000000000001" customHeight="1">
      <c r="A46" s="467"/>
      <c r="B46" s="392"/>
      <c r="C46" s="398"/>
      <c r="D46" s="63"/>
      <c r="E46" s="63"/>
      <c r="F46" s="64"/>
      <c r="G46" s="63"/>
      <c r="H46" s="63"/>
      <c r="I46" s="64"/>
      <c r="J46" s="63"/>
      <c r="K46" s="63"/>
      <c r="L46" s="65">
        <f>I46-F46</f>
        <v>0</v>
      </c>
      <c r="M46" s="140"/>
      <c r="N46" s="140"/>
      <c r="O46" s="68"/>
    </row>
    <row r="47" spans="1:15" ht="20.100000000000001" customHeight="1">
      <c r="A47" s="478" t="s">
        <v>51</v>
      </c>
      <c r="B47" s="479"/>
      <c r="C47" s="480"/>
      <c r="D47" s="63"/>
      <c r="E47" s="63"/>
      <c r="F47" s="65">
        <f>SUM(F43:F46)</f>
        <v>0</v>
      </c>
      <c r="G47" s="63"/>
      <c r="H47" s="63"/>
      <c r="I47" s="65">
        <f>SUM(I43:I46)</f>
        <v>0</v>
      </c>
      <c r="J47" s="63"/>
      <c r="K47" s="63"/>
      <c r="L47" s="65">
        <f>I47-F47</f>
        <v>0</v>
      </c>
      <c r="M47" s="140"/>
      <c r="N47" s="140"/>
      <c r="O47" s="68"/>
    </row>
    <row r="48" spans="1:15" ht="9" customHeight="1">
      <c r="A48" s="15"/>
      <c r="B48" s="16"/>
      <c r="C48" s="16"/>
      <c r="D48" s="16"/>
      <c r="E48" s="16"/>
      <c r="F48" s="9"/>
      <c r="G48" s="9"/>
      <c r="H48" s="9"/>
      <c r="I48" s="3"/>
      <c r="J48" s="3"/>
      <c r="K48" s="3"/>
      <c r="L48" s="3"/>
      <c r="M48" s="3"/>
      <c r="N48" s="3"/>
      <c r="O48" s="3"/>
    </row>
    <row r="49" spans="1:15" ht="20.25" customHeight="1">
      <c r="A49" s="449" t="s">
        <v>278</v>
      </c>
      <c r="B49" s="449"/>
      <c r="C49" s="449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</row>
    <row r="50" spans="1:15" ht="15.75" customHeight="1">
      <c r="A50" s="13"/>
      <c r="O50" s="9" t="s">
        <v>512</v>
      </c>
    </row>
    <row r="51" spans="1:15" ht="57" customHeight="1">
      <c r="A51" s="5" t="s">
        <v>95</v>
      </c>
      <c r="B51" s="388" t="s">
        <v>67</v>
      </c>
      <c r="C51" s="388"/>
      <c r="D51" s="388" t="s">
        <v>62</v>
      </c>
      <c r="E51" s="388"/>
      <c r="F51" s="388" t="s">
        <v>63</v>
      </c>
      <c r="G51" s="388"/>
      <c r="H51" s="388" t="s">
        <v>78</v>
      </c>
      <c r="I51" s="388"/>
      <c r="J51" s="388"/>
      <c r="K51" s="454" t="s">
        <v>76</v>
      </c>
      <c r="L51" s="455"/>
      <c r="M51" s="454" t="s">
        <v>31</v>
      </c>
      <c r="N51" s="397"/>
      <c r="O51" s="455"/>
    </row>
    <row r="52" spans="1:15" ht="12.75" customHeight="1">
      <c r="A52" s="71">
        <v>1</v>
      </c>
      <c r="B52" s="470">
        <v>2</v>
      </c>
      <c r="C52" s="470"/>
      <c r="D52" s="470">
        <v>3</v>
      </c>
      <c r="E52" s="470"/>
      <c r="F52" s="470">
        <v>4</v>
      </c>
      <c r="G52" s="470"/>
      <c r="H52" s="470">
        <v>5</v>
      </c>
      <c r="I52" s="470"/>
      <c r="J52" s="470"/>
      <c r="K52" s="470">
        <v>6</v>
      </c>
      <c r="L52" s="470"/>
      <c r="M52" s="464">
        <v>7</v>
      </c>
      <c r="N52" s="465"/>
      <c r="O52" s="466"/>
    </row>
    <row r="53" spans="1:15" ht="42" customHeight="1">
      <c r="A53" s="165" t="s">
        <v>509</v>
      </c>
      <c r="B53" s="458" t="s">
        <v>510</v>
      </c>
      <c r="C53" s="459"/>
      <c r="D53" s="463">
        <v>3065</v>
      </c>
      <c r="E53" s="463"/>
      <c r="F53" s="471">
        <v>22</v>
      </c>
      <c r="G53" s="471"/>
      <c r="H53" s="472">
        <v>40370</v>
      </c>
      <c r="I53" s="388"/>
      <c r="J53" s="388"/>
      <c r="K53" s="460">
        <v>454.4</v>
      </c>
      <c r="L53" s="461"/>
      <c r="M53" s="463" t="s">
        <v>511</v>
      </c>
      <c r="N53" s="463"/>
      <c r="O53" s="463"/>
    </row>
    <row r="54" spans="1:15" ht="20.100000000000001" customHeight="1">
      <c r="A54" s="51"/>
      <c r="B54" s="458"/>
      <c r="C54" s="459"/>
      <c r="D54" s="450"/>
      <c r="E54" s="451"/>
      <c r="F54" s="452"/>
      <c r="G54" s="453"/>
      <c r="H54" s="454"/>
      <c r="I54" s="397"/>
      <c r="J54" s="455"/>
      <c r="K54" s="460"/>
      <c r="L54" s="461"/>
      <c r="M54" s="450"/>
      <c r="N54" s="462"/>
      <c r="O54" s="451"/>
    </row>
    <row r="55" spans="1:15" ht="20.100000000000001" customHeight="1">
      <c r="A55" s="51"/>
      <c r="B55" s="456"/>
      <c r="C55" s="457"/>
      <c r="D55" s="450"/>
      <c r="E55" s="451"/>
      <c r="F55" s="452"/>
      <c r="G55" s="453"/>
      <c r="H55" s="454"/>
      <c r="I55" s="397"/>
      <c r="J55" s="455"/>
      <c r="K55" s="460"/>
      <c r="L55" s="461"/>
      <c r="M55" s="450"/>
      <c r="N55" s="462"/>
      <c r="O55" s="451"/>
    </row>
    <row r="56" spans="1:15" ht="20.100000000000001" customHeight="1">
      <c r="A56" s="24" t="s">
        <v>51</v>
      </c>
      <c r="B56" s="385" t="s">
        <v>32</v>
      </c>
      <c r="C56" s="385"/>
      <c r="D56" s="385" t="s">
        <v>32</v>
      </c>
      <c r="E56" s="385"/>
      <c r="F56" s="385" t="s">
        <v>32</v>
      </c>
      <c r="G56" s="385"/>
      <c r="H56" s="388"/>
      <c r="I56" s="388"/>
      <c r="J56" s="388"/>
      <c r="K56" s="475">
        <f>SUM(K53:L55)</f>
        <v>454.4</v>
      </c>
      <c r="L56" s="476"/>
      <c r="M56" s="463"/>
      <c r="N56" s="463"/>
      <c r="O56" s="463"/>
    </row>
    <row r="57" spans="1:15" ht="6.75" customHeight="1">
      <c r="A57" s="9"/>
      <c r="B57" s="2"/>
      <c r="C57" s="2"/>
      <c r="D57" s="2"/>
      <c r="E57" s="2"/>
      <c r="F57" s="2"/>
      <c r="G57" s="2"/>
      <c r="H57" s="2"/>
      <c r="I57" s="2"/>
      <c r="J57" s="2"/>
    </row>
    <row r="58" spans="1:15" ht="15.75" customHeight="1">
      <c r="A58" s="449" t="s">
        <v>279</v>
      </c>
      <c r="B58" s="449"/>
      <c r="C58" s="449"/>
      <c r="D58" s="449"/>
      <c r="E58" s="449"/>
      <c r="F58" s="449"/>
      <c r="G58" s="449"/>
      <c r="H58" s="449"/>
      <c r="I58" s="449"/>
      <c r="J58" s="449"/>
      <c r="K58" s="449"/>
      <c r="L58" s="449"/>
      <c r="M58" s="449"/>
      <c r="N58" s="449"/>
      <c r="O58" s="449"/>
    </row>
    <row r="59" spans="1:15" ht="14.25" customHeight="1">
      <c r="A59" s="3"/>
      <c r="B59" s="12"/>
      <c r="C59" s="3"/>
      <c r="D59" s="3"/>
      <c r="E59" s="3"/>
      <c r="F59" s="3"/>
      <c r="G59" s="3"/>
      <c r="H59" s="3"/>
      <c r="I59" s="11"/>
      <c r="O59" s="3" t="s">
        <v>500</v>
      </c>
    </row>
    <row r="60" spans="1:15" ht="42.75" customHeight="1">
      <c r="A60" s="388" t="s">
        <v>61</v>
      </c>
      <c r="B60" s="388"/>
      <c r="C60" s="388"/>
      <c r="D60" s="388" t="s">
        <v>175</v>
      </c>
      <c r="E60" s="388"/>
      <c r="F60" s="388" t="s">
        <v>176</v>
      </c>
      <c r="G60" s="388"/>
      <c r="H60" s="388"/>
      <c r="I60" s="388"/>
      <c r="J60" s="388" t="s">
        <v>179</v>
      </c>
      <c r="K60" s="388"/>
      <c r="L60" s="388"/>
      <c r="M60" s="388"/>
      <c r="N60" s="388" t="s">
        <v>180</v>
      </c>
      <c r="O60" s="388"/>
    </row>
    <row r="61" spans="1:15" ht="33" customHeight="1">
      <c r="A61" s="388"/>
      <c r="B61" s="388"/>
      <c r="C61" s="388"/>
      <c r="D61" s="388"/>
      <c r="E61" s="388"/>
      <c r="F61" s="385" t="s">
        <v>177</v>
      </c>
      <c r="G61" s="385"/>
      <c r="H61" s="388" t="s">
        <v>178</v>
      </c>
      <c r="I61" s="388"/>
      <c r="J61" s="385" t="s">
        <v>177</v>
      </c>
      <c r="K61" s="385"/>
      <c r="L61" s="388" t="s">
        <v>178</v>
      </c>
      <c r="M61" s="388"/>
      <c r="N61" s="388"/>
      <c r="O61" s="388"/>
    </row>
    <row r="62" spans="1:15" ht="12.75" customHeight="1">
      <c r="A62" s="386">
        <v>1</v>
      </c>
      <c r="B62" s="386"/>
      <c r="C62" s="386"/>
      <c r="D62" s="447">
        <v>2</v>
      </c>
      <c r="E62" s="448"/>
      <c r="F62" s="447">
        <v>3</v>
      </c>
      <c r="G62" s="448"/>
      <c r="H62" s="464">
        <v>4</v>
      </c>
      <c r="I62" s="466"/>
      <c r="J62" s="464">
        <v>5</v>
      </c>
      <c r="K62" s="466"/>
      <c r="L62" s="464">
        <v>6</v>
      </c>
      <c r="M62" s="466"/>
      <c r="N62" s="464">
        <v>7</v>
      </c>
      <c r="O62" s="466"/>
    </row>
    <row r="63" spans="1:15" ht="22.15" customHeight="1">
      <c r="A63" s="473" t="s">
        <v>222</v>
      </c>
      <c r="B63" s="473"/>
      <c r="C63" s="473"/>
      <c r="D63" s="460"/>
      <c r="E63" s="461"/>
      <c r="F63" s="460"/>
      <c r="G63" s="461"/>
      <c r="H63" s="460"/>
      <c r="I63" s="461"/>
      <c r="J63" s="460"/>
      <c r="K63" s="461"/>
      <c r="L63" s="460"/>
      <c r="M63" s="461"/>
      <c r="N63" s="460"/>
      <c r="O63" s="461"/>
    </row>
    <row r="64" spans="1:15" ht="13.7" customHeight="1">
      <c r="A64" s="474" t="s">
        <v>88</v>
      </c>
      <c r="B64" s="474"/>
      <c r="C64" s="474"/>
      <c r="D64" s="460"/>
      <c r="E64" s="461"/>
      <c r="F64" s="460"/>
      <c r="G64" s="461"/>
      <c r="H64" s="460"/>
      <c r="I64" s="461"/>
      <c r="J64" s="460"/>
      <c r="K64" s="461"/>
      <c r="L64" s="460"/>
      <c r="M64" s="461"/>
      <c r="N64" s="460"/>
      <c r="O64" s="461"/>
    </row>
    <row r="65" spans="1:15" ht="12.75" customHeight="1">
      <c r="A65" s="473"/>
      <c r="B65" s="473"/>
      <c r="C65" s="473"/>
      <c r="D65" s="460"/>
      <c r="E65" s="461"/>
      <c r="F65" s="460"/>
      <c r="G65" s="461"/>
      <c r="H65" s="460"/>
      <c r="I65" s="461"/>
      <c r="J65" s="460"/>
      <c r="K65" s="461"/>
      <c r="L65" s="460"/>
      <c r="M65" s="461"/>
      <c r="N65" s="460"/>
      <c r="O65" s="461"/>
    </row>
    <row r="66" spans="1:15" ht="22.15" customHeight="1">
      <c r="A66" s="473" t="s">
        <v>223</v>
      </c>
      <c r="B66" s="473"/>
      <c r="C66" s="473"/>
      <c r="D66" s="460">
        <v>454.4</v>
      </c>
      <c r="E66" s="461"/>
      <c r="F66" s="460">
        <v>0</v>
      </c>
      <c r="G66" s="461"/>
      <c r="H66" s="460">
        <v>0</v>
      </c>
      <c r="I66" s="461"/>
      <c r="J66" s="460">
        <v>0</v>
      </c>
      <c r="K66" s="461"/>
      <c r="L66" s="460">
        <v>0</v>
      </c>
      <c r="M66" s="461"/>
      <c r="N66" s="460">
        <v>454.4</v>
      </c>
      <c r="O66" s="461"/>
    </row>
    <row r="67" spans="1:15" ht="13.7" customHeight="1">
      <c r="A67" s="474" t="s">
        <v>261</v>
      </c>
      <c r="B67" s="474"/>
      <c r="C67" s="474"/>
      <c r="D67" s="460"/>
      <c r="E67" s="461"/>
      <c r="F67" s="460"/>
      <c r="G67" s="461"/>
      <c r="H67" s="460"/>
      <c r="I67" s="461"/>
      <c r="J67" s="460"/>
      <c r="K67" s="461"/>
      <c r="L67" s="460"/>
      <c r="M67" s="461"/>
      <c r="N67" s="460"/>
      <c r="O67" s="461"/>
    </row>
    <row r="68" spans="1:15" ht="15" customHeight="1">
      <c r="A68" s="473"/>
      <c r="B68" s="473"/>
      <c r="C68" s="473"/>
      <c r="D68" s="460"/>
      <c r="E68" s="461"/>
      <c r="F68" s="460"/>
      <c r="G68" s="461"/>
      <c r="H68" s="460"/>
      <c r="I68" s="461"/>
      <c r="J68" s="460"/>
      <c r="K68" s="461"/>
      <c r="L68" s="460"/>
      <c r="M68" s="461"/>
      <c r="N68" s="460"/>
      <c r="O68" s="461"/>
    </row>
    <row r="69" spans="1:15" ht="22.15" customHeight="1">
      <c r="A69" s="473" t="s">
        <v>224</v>
      </c>
      <c r="B69" s="473"/>
      <c r="C69" s="473"/>
      <c r="D69" s="460"/>
      <c r="E69" s="461"/>
      <c r="F69" s="460"/>
      <c r="G69" s="461"/>
      <c r="H69" s="460"/>
      <c r="I69" s="461"/>
      <c r="J69" s="460"/>
      <c r="K69" s="461"/>
      <c r="L69" s="460"/>
      <c r="M69" s="461"/>
      <c r="N69" s="460"/>
      <c r="O69" s="461"/>
    </row>
    <row r="70" spans="1:15" ht="12.75" customHeight="1">
      <c r="A70" s="474" t="s">
        <v>88</v>
      </c>
      <c r="B70" s="474"/>
      <c r="C70" s="474"/>
      <c r="D70" s="460"/>
      <c r="E70" s="461"/>
      <c r="F70" s="460"/>
      <c r="G70" s="461"/>
      <c r="H70" s="460"/>
      <c r="I70" s="461"/>
      <c r="J70" s="460"/>
      <c r="K70" s="461"/>
      <c r="L70" s="460"/>
      <c r="M70" s="461"/>
      <c r="N70" s="460"/>
      <c r="O70" s="461"/>
    </row>
    <row r="71" spans="1:15" ht="12.75" customHeight="1">
      <c r="A71" s="473"/>
      <c r="B71" s="473"/>
      <c r="C71" s="473"/>
      <c r="D71" s="460"/>
      <c r="E71" s="461"/>
      <c r="F71" s="460"/>
      <c r="G71" s="461"/>
      <c r="H71" s="460"/>
      <c r="I71" s="461"/>
      <c r="J71" s="460"/>
      <c r="K71" s="461"/>
      <c r="L71" s="460"/>
      <c r="M71" s="461"/>
      <c r="N71" s="460"/>
      <c r="O71" s="461"/>
    </row>
    <row r="72" spans="1:15" ht="22.15" customHeight="1">
      <c r="A72" s="473" t="s">
        <v>51</v>
      </c>
      <c r="B72" s="473"/>
      <c r="C72" s="473"/>
      <c r="D72" s="460">
        <v>454.4</v>
      </c>
      <c r="E72" s="461"/>
      <c r="F72" s="460"/>
      <c r="G72" s="461"/>
      <c r="H72" s="460"/>
      <c r="I72" s="461"/>
      <c r="J72" s="460"/>
      <c r="K72" s="461"/>
      <c r="L72" s="460"/>
      <c r="M72" s="461"/>
      <c r="N72" s="460">
        <v>454.4</v>
      </c>
      <c r="O72" s="461"/>
    </row>
    <row r="73" spans="1:15">
      <c r="C73" s="20"/>
      <c r="D73" s="20"/>
      <c r="E73" s="20"/>
    </row>
    <row r="74" spans="1:15">
      <c r="C74" s="20"/>
      <c r="D74" s="20"/>
      <c r="E74" s="20"/>
    </row>
    <row r="75" spans="1:15">
      <c r="C75" s="20"/>
      <c r="D75" s="20"/>
      <c r="E75" s="20"/>
    </row>
    <row r="76" spans="1:15">
      <c r="C76" s="20"/>
      <c r="D76" s="20"/>
      <c r="E76" s="20"/>
    </row>
    <row r="77" spans="1:15">
      <c r="C77" s="20"/>
      <c r="D77" s="20"/>
      <c r="E77" s="20"/>
    </row>
    <row r="78" spans="1:15">
      <c r="C78" s="20"/>
      <c r="D78" s="20"/>
      <c r="E78" s="20"/>
    </row>
    <row r="79" spans="1:15">
      <c r="C79" s="20"/>
      <c r="D79" s="20"/>
      <c r="E79" s="20"/>
    </row>
    <row r="80" spans="1:15">
      <c r="C80" s="20"/>
      <c r="D80" s="20"/>
      <c r="E80" s="20"/>
    </row>
    <row r="81" spans="3:5">
      <c r="C81" s="20"/>
      <c r="D81" s="20"/>
      <c r="E81" s="20"/>
    </row>
    <row r="82" spans="3:5">
      <c r="C82" s="20"/>
      <c r="D82" s="20"/>
      <c r="E82" s="20"/>
    </row>
    <row r="83" spans="3:5">
      <c r="C83" s="20"/>
      <c r="D83" s="20"/>
      <c r="E83" s="20"/>
    </row>
    <row r="84" spans="3:5">
      <c r="C84" s="20"/>
      <c r="D84" s="20"/>
      <c r="E84" s="20"/>
    </row>
    <row r="85" spans="3:5">
      <c r="C85" s="20"/>
      <c r="D85" s="20"/>
      <c r="E85" s="20"/>
    </row>
    <row r="86" spans="3:5">
      <c r="C86" s="20"/>
      <c r="D86" s="20"/>
      <c r="E86" s="20"/>
    </row>
  </sheetData>
  <mergeCells count="301">
    <mergeCell ref="D12:E12"/>
    <mergeCell ref="J12:K12"/>
    <mergeCell ref="A47:C47"/>
    <mergeCell ref="A42:C42"/>
    <mergeCell ref="A40:C41"/>
    <mergeCell ref="M36:O36"/>
    <mergeCell ref="M37:O37"/>
    <mergeCell ref="G40:I40"/>
    <mergeCell ref="J40:L40"/>
    <mergeCell ref="M40:O40"/>
    <mergeCell ref="F12:G12"/>
    <mergeCell ref="B12:C12"/>
    <mergeCell ref="N28:O28"/>
    <mergeCell ref="N29:O29"/>
    <mergeCell ref="F32:G32"/>
    <mergeCell ref="H29:I29"/>
    <mergeCell ref="F30:G30"/>
    <mergeCell ref="F31:G31"/>
    <mergeCell ref="D13:E13"/>
    <mergeCell ref="D14:E14"/>
    <mergeCell ref="D15:E15"/>
    <mergeCell ref="D16:E16"/>
    <mergeCell ref="D18:E18"/>
    <mergeCell ref="D19:E19"/>
    <mergeCell ref="N1:O1"/>
    <mergeCell ref="N2:O2"/>
    <mergeCell ref="A3:O3"/>
    <mergeCell ref="A4:O4"/>
    <mergeCell ref="H11:I11"/>
    <mergeCell ref="N11:O11"/>
    <mergeCell ref="J11:K11"/>
    <mergeCell ref="L11:M11"/>
    <mergeCell ref="B11:C11"/>
    <mergeCell ref="D11:E11"/>
    <mergeCell ref="F11:G11"/>
    <mergeCell ref="A5:O5"/>
    <mergeCell ref="A6:O6"/>
    <mergeCell ref="A7:O7"/>
    <mergeCell ref="A9:O9"/>
    <mergeCell ref="K56:L56"/>
    <mergeCell ref="L64:M64"/>
    <mergeCell ref="N64:O64"/>
    <mergeCell ref="N65:O65"/>
    <mergeCell ref="J66:K66"/>
    <mergeCell ref="J68:K68"/>
    <mergeCell ref="H67:I67"/>
    <mergeCell ref="L70:M70"/>
    <mergeCell ref="N63:O63"/>
    <mergeCell ref="N68:O68"/>
    <mergeCell ref="H62:I62"/>
    <mergeCell ref="J62:K62"/>
    <mergeCell ref="J60:M60"/>
    <mergeCell ref="J61:K61"/>
    <mergeCell ref="L61:M61"/>
    <mergeCell ref="H70:I70"/>
    <mergeCell ref="L63:M63"/>
    <mergeCell ref="J70:K70"/>
    <mergeCell ref="J64:K64"/>
    <mergeCell ref="L65:M65"/>
    <mergeCell ref="J65:K65"/>
    <mergeCell ref="F62:G62"/>
    <mergeCell ref="D63:E63"/>
    <mergeCell ref="A65:C65"/>
    <mergeCell ref="A64:C64"/>
    <mergeCell ref="F63:G63"/>
    <mergeCell ref="H64:I64"/>
    <mergeCell ref="H65:I65"/>
    <mergeCell ref="N70:O70"/>
    <mergeCell ref="H69:I69"/>
    <mergeCell ref="J69:K69"/>
    <mergeCell ref="L69:M69"/>
    <mergeCell ref="N69:O69"/>
    <mergeCell ref="H68:I68"/>
    <mergeCell ref="N67:O67"/>
    <mergeCell ref="F67:G67"/>
    <mergeCell ref="J67:K67"/>
    <mergeCell ref="L67:M67"/>
    <mergeCell ref="L68:M68"/>
    <mergeCell ref="L66:M66"/>
    <mergeCell ref="B53:C53"/>
    <mergeCell ref="A72:C72"/>
    <mergeCell ref="D65:E65"/>
    <mergeCell ref="F65:G65"/>
    <mergeCell ref="A70:C70"/>
    <mergeCell ref="D68:E68"/>
    <mergeCell ref="F68:G68"/>
    <mergeCell ref="A69:C69"/>
    <mergeCell ref="A68:C68"/>
    <mergeCell ref="A71:C71"/>
    <mergeCell ref="D70:E70"/>
    <mergeCell ref="F70:G70"/>
    <mergeCell ref="A66:C66"/>
    <mergeCell ref="D64:E64"/>
    <mergeCell ref="F64:G64"/>
    <mergeCell ref="A67:C67"/>
    <mergeCell ref="D69:E69"/>
    <mergeCell ref="F69:G69"/>
    <mergeCell ref="D66:E66"/>
    <mergeCell ref="F66:G66"/>
    <mergeCell ref="D67:E67"/>
    <mergeCell ref="A63:C63"/>
    <mergeCell ref="A62:C62"/>
    <mergeCell ref="D62:E62"/>
    <mergeCell ref="H52:J52"/>
    <mergeCell ref="H61:I61"/>
    <mergeCell ref="J63:K63"/>
    <mergeCell ref="K54:L54"/>
    <mergeCell ref="M54:O54"/>
    <mergeCell ref="H63:I63"/>
    <mergeCell ref="H66:I66"/>
    <mergeCell ref="N66:O66"/>
    <mergeCell ref="N60:O61"/>
    <mergeCell ref="M56:O56"/>
    <mergeCell ref="L62:M62"/>
    <mergeCell ref="N62:O62"/>
    <mergeCell ref="A58:O58"/>
    <mergeCell ref="B56:C56"/>
    <mergeCell ref="D56:E56"/>
    <mergeCell ref="F56:G56"/>
    <mergeCell ref="F52:G52"/>
    <mergeCell ref="D53:E53"/>
    <mergeCell ref="D52:E52"/>
    <mergeCell ref="F53:G53"/>
    <mergeCell ref="H53:J53"/>
    <mergeCell ref="K53:L53"/>
    <mergeCell ref="K52:L52"/>
    <mergeCell ref="B52:C52"/>
    <mergeCell ref="N72:O72"/>
    <mergeCell ref="D71:E71"/>
    <mergeCell ref="F71:G71"/>
    <mergeCell ref="H71:I71"/>
    <mergeCell ref="J71:K71"/>
    <mergeCell ref="L71:M71"/>
    <mergeCell ref="N71:O71"/>
    <mergeCell ref="D72:E72"/>
    <mergeCell ref="F72:G72"/>
    <mergeCell ref="H72:I72"/>
    <mergeCell ref="J72:K72"/>
    <mergeCell ref="L72:M72"/>
    <mergeCell ref="D17:E17"/>
    <mergeCell ref="D24:E24"/>
    <mergeCell ref="D20:E20"/>
    <mergeCell ref="D21:E21"/>
    <mergeCell ref="D22:E22"/>
    <mergeCell ref="D23:E23"/>
    <mergeCell ref="B32:C32"/>
    <mergeCell ref="D32:E32"/>
    <mergeCell ref="B18:C18"/>
    <mergeCell ref="B21:C21"/>
    <mergeCell ref="B22:C22"/>
    <mergeCell ref="B23:C23"/>
    <mergeCell ref="A45:C45"/>
    <mergeCell ref="A46:C46"/>
    <mergeCell ref="A43:C43"/>
    <mergeCell ref="A44:C44"/>
    <mergeCell ref="D40:F40"/>
    <mergeCell ref="B29:C29"/>
    <mergeCell ref="A34:O34"/>
    <mergeCell ref="H31:I31"/>
    <mergeCell ref="D29:E29"/>
    <mergeCell ref="D30:E30"/>
    <mergeCell ref="D31:E31"/>
    <mergeCell ref="L30:M30"/>
    <mergeCell ref="L31:M31"/>
    <mergeCell ref="L29:M29"/>
    <mergeCell ref="N32:O32"/>
    <mergeCell ref="L32:M32"/>
    <mergeCell ref="J32:K32"/>
    <mergeCell ref="A38:J38"/>
    <mergeCell ref="N30:O30"/>
    <mergeCell ref="N31:O31"/>
    <mergeCell ref="B51:C51"/>
    <mergeCell ref="D51:E51"/>
    <mergeCell ref="A49:O49"/>
    <mergeCell ref="D60:E61"/>
    <mergeCell ref="D54:E54"/>
    <mergeCell ref="D55:E55"/>
    <mergeCell ref="F55:G55"/>
    <mergeCell ref="F51:G51"/>
    <mergeCell ref="A60:C61"/>
    <mergeCell ref="F60:I60"/>
    <mergeCell ref="F61:G61"/>
    <mergeCell ref="F54:G54"/>
    <mergeCell ref="H54:J54"/>
    <mergeCell ref="B55:C55"/>
    <mergeCell ref="B54:C54"/>
    <mergeCell ref="H55:J55"/>
    <mergeCell ref="H56:J56"/>
    <mergeCell ref="H51:J51"/>
    <mergeCell ref="K51:L51"/>
    <mergeCell ref="K55:L55"/>
    <mergeCell ref="M55:O55"/>
    <mergeCell ref="M53:O53"/>
    <mergeCell ref="M52:O52"/>
    <mergeCell ref="M51:O51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J14:K14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N15:O15"/>
    <mergeCell ref="H17:I17"/>
    <mergeCell ref="F20:G20"/>
    <mergeCell ref="F21:G21"/>
    <mergeCell ref="F22:G22"/>
    <mergeCell ref="L16:M16"/>
    <mergeCell ref="N16:O16"/>
    <mergeCell ref="J17:K17"/>
    <mergeCell ref="J16:K16"/>
    <mergeCell ref="J18:K18"/>
    <mergeCell ref="N19:O19"/>
    <mergeCell ref="L17:M17"/>
    <mergeCell ref="L18:M18"/>
    <mergeCell ref="L19:M19"/>
    <mergeCell ref="N17:O17"/>
    <mergeCell ref="N18:O18"/>
    <mergeCell ref="J19:K19"/>
    <mergeCell ref="L20:M20"/>
    <mergeCell ref="L21:M21"/>
    <mergeCell ref="L22:M22"/>
    <mergeCell ref="H19:I19"/>
    <mergeCell ref="L23:M23"/>
    <mergeCell ref="N20:O20"/>
    <mergeCell ref="N21:O21"/>
    <mergeCell ref="N22:O22"/>
    <mergeCell ref="N23:O23"/>
    <mergeCell ref="H27:I27"/>
    <mergeCell ref="J27:K27"/>
    <mergeCell ref="L24:M24"/>
    <mergeCell ref="N25:O25"/>
    <mergeCell ref="N26:O26"/>
    <mergeCell ref="N27:O27"/>
    <mergeCell ref="H25:I25"/>
    <mergeCell ref="J25:K25"/>
    <mergeCell ref="H26:I26"/>
    <mergeCell ref="J26:K26"/>
    <mergeCell ref="N24:O24"/>
    <mergeCell ref="L27:M27"/>
    <mergeCell ref="L25:M25"/>
    <mergeCell ref="L26:M26"/>
    <mergeCell ref="H20:I20"/>
    <mergeCell ref="H21:I21"/>
    <mergeCell ref="H28:I28"/>
    <mergeCell ref="J24:K24"/>
    <mergeCell ref="F24:G24"/>
    <mergeCell ref="H24:I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D28:E28"/>
    <mergeCell ref="J28:K28"/>
    <mergeCell ref="F26:G26"/>
    <mergeCell ref="B30:C30"/>
    <mergeCell ref="B24:C24"/>
    <mergeCell ref="B26:C26"/>
    <mergeCell ref="B28:C28"/>
    <mergeCell ref="B27:C27"/>
    <mergeCell ref="L28:M28"/>
    <mergeCell ref="B13:C13"/>
    <mergeCell ref="B14:C14"/>
    <mergeCell ref="B15:C15"/>
    <mergeCell ref="B16:C16"/>
    <mergeCell ref="H32:I32"/>
    <mergeCell ref="J29:K29"/>
    <mergeCell ref="J30:K30"/>
    <mergeCell ref="J31:K31"/>
    <mergeCell ref="H30:I30"/>
    <mergeCell ref="B17:C17"/>
    <mergeCell ref="B19:C19"/>
    <mergeCell ref="B20:C20"/>
    <mergeCell ref="F23:G23"/>
    <mergeCell ref="H22:I22"/>
    <mergeCell ref="H23:I23"/>
    <mergeCell ref="J20:K20"/>
    <mergeCell ref="J21:K21"/>
    <mergeCell ref="J22:K22"/>
    <mergeCell ref="J23:K23"/>
    <mergeCell ref="F17:G17"/>
    <mergeCell ref="F18:G18"/>
    <mergeCell ref="F19:G19"/>
    <mergeCell ref="H18:I18"/>
  </mergeCells>
  <phoneticPr fontId="3" type="noConversion"/>
  <pageMargins left="0.19685039370078741" right="0" top="0" bottom="0" header="0.31496062992125984" footer="0.15748031496062992"/>
  <pageSetup paperSize="9" scale="70" orientation="landscape" horizontalDpi="1200" verticalDpi="1200" r:id="rId1"/>
  <headerFooter alignWithMargins="0"/>
  <rowBreaks count="1" manualBreakCount="1">
    <brk id="35" max="14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J97"/>
  <sheetViews>
    <sheetView view="pageBreakPreview" topLeftCell="A54" zoomScaleNormal="75" workbookViewId="0">
      <selection activeCell="AP18" sqref="AP18"/>
    </sheetView>
  </sheetViews>
  <sheetFormatPr defaultColWidth="9.140625"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6" ht="18.75" hidden="1" customHeight="1" outlineLevel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R1" s="15"/>
      <c r="S1" s="15"/>
      <c r="T1" s="15"/>
      <c r="U1" s="15"/>
      <c r="V1" s="15"/>
      <c r="AD1" s="477" t="s">
        <v>173</v>
      </c>
      <c r="AE1" s="477"/>
      <c r="AF1" s="477"/>
    </row>
    <row r="2" spans="1:36" ht="18.75" hidden="1" customHeight="1" outlineLevel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R2" s="15"/>
      <c r="S2" s="15"/>
      <c r="T2" s="15"/>
      <c r="U2" s="15"/>
      <c r="V2" s="15"/>
      <c r="AD2" s="477"/>
      <c r="AE2" s="477"/>
      <c r="AF2" s="477"/>
    </row>
    <row r="3" spans="1:36" ht="20.25" customHeight="1" collapsed="1">
      <c r="A3" s="13"/>
      <c r="B3" s="13"/>
      <c r="C3" s="90" t="s">
        <v>280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</row>
    <row r="4" spans="1:36" ht="9" customHeigh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</row>
    <row r="5" spans="1:36" ht="18" customHeight="1">
      <c r="A5" s="586" t="s">
        <v>47</v>
      </c>
      <c r="B5" s="514" t="s">
        <v>139</v>
      </c>
      <c r="C5" s="515"/>
      <c r="D5" s="482" t="s">
        <v>140</v>
      </c>
      <c r="E5" s="411"/>
      <c r="F5" s="411"/>
      <c r="G5" s="468" t="s">
        <v>251</v>
      </c>
      <c r="H5" s="468"/>
      <c r="I5" s="468"/>
      <c r="J5" s="468"/>
      <c r="K5" s="468"/>
      <c r="L5" s="468"/>
      <c r="M5" s="468"/>
      <c r="N5" s="482" t="s">
        <v>141</v>
      </c>
      <c r="O5" s="411"/>
      <c r="P5" s="411"/>
      <c r="Q5" s="483"/>
      <c r="R5" s="592" t="s">
        <v>215</v>
      </c>
      <c r="S5" s="593"/>
      <c r="T5" s="593"/>
      <c r="U5" s="593"/>
      <c r="V5" s="593"/>
      <c r="W5" s="593"/>
      <c r="X5" s="593"/>
      <c r="Y5" s="593"/>
      <c r="Z5" s="593"/>
      <c r="AA5" s="593"/>
      <c r="AB5" s="593"/>
      <c r="AC5" s="593"/>
      <c r="AD5" s="593"/>
      <c r="AE5" s="593"/>
      <c r="AF5" s="594"/>
    </row>
    <row r="6" spans="1:36" ht="53.45" customHeight="1">
      <c r="A6" s="587"/>
      <c r="B6" s="518"/>
      <c r="C6" s="519"/>
      <c r="D6" s="484"/>
      <c r="E6" s="412"/>
      <c r="F6" s="412"/>
      <c r="G6" s="468"/>
      <c r="H6" s="468"/>
      <c r="I6" s="468"/>
      <c r="J6" s="468"/>
      <c r="K6" s="468"/>
      <c r="L6" s="468"/>
      <c r="M6" s="468"/>
      <c r="N6" s="484"/>
      <c r="O6" s="412"/>
      <c r="P6" s="412"/>
      <c r="Q6" s="485"/>
      <c r="R6" s="488" t="s">
        <v>142</v>
      </c>
      <c r="S6" s="400"/>
      <c r="T6" s="489"/>
      <c r="U6" s="488" t="s">
        <v>143</v>
      </c>
      <c r="V6" s="400"/>
      <c r="W6" s="489"/>
      <c r="X6" s="488" t="s">
        <v>36</v>
      </c>
      <c r="Y6" s="400"/>
      <c r="Z6" s="489"/>
      <c r="AA6" s="592" t="s">
        <v>144</v>
      </c>
      <c r="AB6" s="593"/>
      <c r="AC6" s="594"/>
      <c r="AD6" s="592" t="s">
        <v>145</v>
      </c>
      <c r="AE6" s="593"/>
      <c r="AF6" s="594"/>
      <c r="AJ6" s="1" t="s">
        <v>523</v>
      </c>
    </row>
    <row r="7" spans="1:36" ht="12.75" customHeight="1">
      <c r="A7" s="153">
        <v>1</v>
      </c>
      <c r="B7" s="598">
        <v>2</v>
      </c>
      <c r="C7" s="599"/>
      <c r="D7" s="588">
        <v>3</v>
      </c>
      <c r="E7" s="589"/>
      <c r="F7" s="589"/>
      <c r="G7" s="591">
        <v>4</v>
      </c>
      <c r="H7" s="591"/>
      <c r="I7" s="591"/>
      <c r="J7" s="591"/>
      <c r="K7" s="591"/>
      <c r="L7" s="591"/>
      <c r="M7" s="591"/>
      <c r="N7" s="588">
        <v>5</v>
      </c>
      <c r="O7" s="589"/>
      <c r="P7" s="589"/>
      <c r="Q7" s="590"/>
      <c r="R7" s="595">
        <v>6</v>
      </c>
      <c r="S7" s="596"/>
      <c r="T7" s="597"/>
      <c r="U7" s="595">
        <v>7</v>
      </c>
      <c r="V7" s="596"/>
      <c r="W7" s="597"/>
      <c r="X7" s="583">
        <v>8</v>
      </c>
      <c r="Y7" s="584"/>
      <c r="Z7" s="585"/>
      <c r="AA7" s="583">
        <v>9</v>
      </c>
      <c r="AB7" s="584"/>
      <c r="AC7" s="585"/>
      <c r="AD7" s="583">
        <v>10</v>
      </c>
      <c r="AE7" s="584"/>
      <c r="AF7" s="585"/>
    </row>
    <row r="8" spans="1:36" ht="15" customHeight="1">
      <c r="A8" s="55"/>
      <c r="B8" s="520">
        <v>0</v>
      </c>
      <c r="C8" s="521"/>
      <c r="D8" s="488">
        <v>0</v>
      </c>
      <c r="E8" s="400"/>
      <c r="F8" s="400"/>
      <c r="G8" s="468">
        <v>0</v>
      </c>
      <c r="H8" s="468"/>
      <c r="I8" s="468"/>
      <c r="J8" s="468"/>
      <c r="K8" s="468"/>
      <c r="L8" s="468"/>
      <c r="M8" s="468"/>
      <c r="N8" s="495">
        <f>SUM(R8,U8,X8,AA8,AD8)</f>
        <v>0</v>
      </c>
      <c r="O8" s="510"/>
      <c r="P8" s="510"/>
      <c r="Q8" s="496"/>
      <c r="R8" s="499">
        <v>0</v>
      </c>
      <c r="S8" s="509"/>
      <c r="T8" s="500"/>
      <c r="U8" s="499">
        <v>0</v>
      </c>
      <c r="V8" s="509"/>
      <c r="W8" s="500"/>
      <c r="X8" s="499">
        <v>0</v>
      </c>
      <c r="Y8" s="509"/>
      <c r="Z8" s="500"/>
      <c r="AA8" s="499">
        <v>0</v>
      </c>
      <c r="AB8" s="509"/>
      <c r="AC8" s="500"/>
      <c r="AD8" s="499">
        <v>0</v>
      </c>
      <c r="AE8" s="509"/>
      <c r="AF8" s="500"/>
    </row>
    <row r="9" spans="1:36" ht="15" customHeight="1">
      <c r="A9" s="55"/>
      <c r="B9" s="520"/>
      <c r="C9" s="521"/>
      <c r="D9" s="488"/>
      <c r="E9" s="400"/>
      <c r="F9" s="400"/>
      <c r="G9" s="468"/>
      <c r="H9" s="468"/>
      <c r="I9" s="468"/>
      <c r="J9" s="468"/>
      <c r="K9" s="468"/>
      <c r="L9" s="468"/>
      <c r="M9" s="468"/>
      <c r="N9" s="495">
        <f>SUM(R9,U9,X9,AA9,AD9)</f>
        <v>0</v>
      </c>
      <c r="O9" s="510"/>
      <c r="P9" s="510"/>
      <c r="Q9" s="496"/>
      <c r="R9" s="499"/>
      <c r="S9" s="509"/>
      <c r="T9" s="500"/>
      <c r="U9" s="499"/>
      <c r="V9" s="509"/>
      <c r="W9" s="500"/>
      <c r="X9" s="499"/>
      <c r="Y9" s="509"/>
      <c r="Z9" s="500"/>
      <c r="AA9" s="499"/>
      <c r="AB9" s="509"/>
      <c r="AC9" s="500"/>
      <c r="AD9" s="499"/>
      <c r="AE9" s="509"/>
      <c r="AF9" s="500"/>
    </row>
    <row r="10" spans="1:36" ht="15" customHeight="1">
      <c r="A10" s="55"/>
      <c r="B10" s="520"/>
      <c r="C10" s="521"/>
      <c r="D10" s="488"/>
      <c r="E10" s="400"/>
      <c r="F10" s="400"/>
      <c r="G10" s="468"/>
      <c r="H10" s="468"/>
      <c r="I10" s="468"/>
      <c r="J10" s="468"/>
      <c r="K10" s="468"/>
      <c r="L10" s="468"/>
      <c r="M10" s="468"/>
      <c r="N10" s="495">
        <f>SUM(R10,U10,X10,AA10,AD10)</f>
        <v>0</v>
      </c>
      <c r="O10" s="510"/>
      <c r="P10" s="510"/>
      <c r="Q10" s="496"/>
      <c r="R10" s="499"/>
      <c r="S10" s="509"/>
      <c r="T10" s="500"/>
      <c r="U10" s="499"/>
      <c r="V10" s="509"/>
      <c r="W10" s="500"/>
      <c r="X10" s="499"/>
      <c r="Y10" s="509"/>
      <c r="Z10" s="500"/>
      <c r="AA10" s="499"/>
      <c r="AB10" s="509"/>
      <c r="AC10" s="500"/>
      <c r="AD10" s="499"/>
      <c r="AE10" s="509"/>
      <c r="AF10" s="500"/>
    </row>
    <row r="11" spans="1:36" ht="15" customHeight="1">
      <c r="A11" s="55"/>
      <c r="B11" s="520"/>
      <c r="C11" s="521"/>
      <c r="D11" s="488"/>
      <c r="E11" s="400"/>
      <c r="F11" s="400"/>
      <c r="G11" s="468"/>
      <c r="H11" s="468"/>
      <c r="I11" s="468"/>
      <c r="J11" s="468"/>
      <c r="K11" s="468"/>
      <c r="L11" s="468"/>
      <c r="M11" s="468"/>
      <c r="N11" s="495">
        <f>SUM(R11,U11,X11,AA11,AD11)</f>
        <v>0</v>
      </c>
      <c r="O11" s="510"/>
      <c r="P11" s="510"/>
      <c r="Q11" s="496"/>
      <c r="R11" s="499"/>
      <c r="S11" s="509"/>
      <c r="T11" s="500"/>
      <c r="U11" s="499"/>
      <c r="V11" s="509"/>
      <c r="W11" s="500"/>
      <c r="X11" s="499"/>
      <c r="Y11" s="509"/>
      <c r="Z11" s="500"/>
      <c r="AA11" s="499"/>
      <c r="AB11" s="509"/>
      <c r="AC11" s="500"/>
      <c r="AD11" s="499"/>
      <c r="AE11" s="509"/>
      <c r="AF11" s="500"/>
    </row>
    <row r="12" spans="1:36" ht="15" customHeight="1">
      <c r="A12" s="55"/>
      <c r="B12" s="520"/>
      <c r="C12" s="521"/>
      <c r="D12" s="488"/>
      <c r="E12" s="400"/>
      <c r="F12" s="400"/>
      <c r="G12" s="468"/>
      <c r="H12" s="468"/>
      <c r="I12" s="468"/>
      <c r="J12" s="468"/>
      <c r="K12" s="468"/>
      <c r="L12" s="468"/>
      <c r="M12" s="468"/>
      <c r="N12" s="495">
        <f>SUM(R12,U12,X12,AA12,AD12)</f>
        <v>0</v>
      </c>
      <c r="O12" s="510"/>
      <c r="P12" s="510"/>
      <c r="Q12" s="496"/>
      <c r="R12" s="499"/>
      <c r="S12" s="509"/>
      <c r="T12" s="500"/>
      <c r="U12" s="499"/>
      <c r="V12" s="509"/>
      <c r="W12" s="500"/>
      <c r="X12" s="499"/>
      <c r="Y12" s="509"/>
      <c r="Z12" s="500"/>
      <c r="AA12" s="499"/>
      <c r="AB12" s="509"/>
      <c r="AC12" s="500"/>
      <c r="AD12" s="499"/>
      <c r="AE12" s="509"/>
      <c r="AF12" s="500"/>
    </row>
    <row r="13" spans="1:36" ht="20.25" customHeight="1">
      <c r="A13" s="511" t="s">
        <v>51</v>
      </c>
      <c r="B13" s="512"/>
      <c r="C13" s="512"/>
      <c r="D13" s="512"/>
      <c r="E13" s="512"/>
      <c r="F13" s="512"/>
      <c r="G13" s="512"/>
      <c r="H13" s="512"/>
      <c r="I13" s="512"/>
      <c r="J13" s="512"/>
      <c r="K13" s="512"/>
      <c r="L13" s="512"/>
      <c r="M13" s="513"/>
      <c r="N13" s="495">
        <f>SUM(N8:Q12)</f>
        <v>0</v>
      </c>
      <c r="O13" s="510"/>
      <c r="P13" s="510"/>
      <c r="Q13" s="496"/>
      <c r="R13" s="495">
        <f>SUM(R8:T12)</f>
        <v>0</v>
      </c>
      <c r="S13" s="510"/>
      <c r="T13" s="496"/>
      <c r="U13" s="495">
        <f>SUM(U8:W12)</f>
        <v>0</v>
      </c>
      <c r="V13" s="510"/>
      <c r="W13" s="496"/>
      <c r="X13" s="495">
        <f>SUM(X8:Z12)</f>
        <v>0</v>
      </c>
      <c r="Y13" s="510"/>
      <c r="Z13" s="496"/>
      <c r="AA13" s="495">
        <f>SUM(AA8:AC12)</f>
        <v>0</v>
      </c>
      <c r="AB13" s="510"/>
      <c r="AC13" s="496"/>
      <c r="AD13" s="495">
        <f>SUM(AD8:AF12)</f>
        <v>0</v>
      </c>
      <c r="AE13" s="510"/>
      <c r="AF13" s="496"/>
    </row>
    <row r="14" spans="1:36" ht="7.5" customHeight="1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5"/>
      <c r="AF14" s="95"/>
    </row>
    <row r="15" spans="1:36" s="25" customFormat="1" ht="16.5" customHeight="1">
      <c r="A15" s="90"/>
      <c r="B15" s="90"/>
      <c r="C15" s="90" t="s">
        <v>281</v>
      </c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</row>
    <row r="16" spans="1:36" s="25" customFormat="1" ht="8.4499999999999993" customHeight="1">
      <c r="A16" s="90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</row>
    <row r="17" spans="1:32" ht="17.45" customHeight="1">
      <c r="A17" s="423" t="s">
        <v>47</v>
      </c>
      <c r="B17" s="514" t="s">
        <v>146</v>
      </c>
      <c r="C17" s="515"/>
      <c r="D17" s="468" t="s">
        <v>139</v>
      </c>
      <c r="E17" s="468"/>
      <c r="F17" s="468"/>
      <c r="G17" s="468"/>
      <c r="H17" s="468" t="s">
        <v>251</v>
      </c>
      <c r="I17" s="468"/>
      <c r="J17" s="468"/>
      <c r="K17" s="468"/>
      <c r="L17" s="468"/>
      <c r="M17" s="468"/>
      <c r="N17" s="468"/>
      <c r="O17" s="468"/>
      <c r="P17" s="468"/>
      <c r="Q17" s="468"/>
      <c r="R17" s="468" t="s">
        <v>147</v>
      </c>
      <c r="S17" s="468"/>
      <c r="T17" s="468"/>
      <c r="U17" s="468"/>
      <c r="V17" s="468"/>
      <c r="W17" s="522" t="s">
        <v>148</v>
      </c>
      <c r="X17" s="522"/>
      <c r="Y17" s="522"/>
      <c r="Z17" s="522"/>
      <c r="AA17" s="522"/>
      <c r="AB17" s="522"/>
      <c r="AC17" s="522"/>
      <c r="AD17" s="522"/>
      <c r="AE17" s="522"/>
      <c r="AF17" s="522"/>
    </row>
    <row r="18" spans="1:32" ht="20.25" customHeight="1">
      <c r="A18" s="423"/>
      <c r="B18" s="516"/>
      <c r="C18" s="517"/>
      <c r="D18" s="468"/>
      <c r="E18" s="468"/>
      <c r="F18" s="468"/>
      <c r="G18" s="468"/>
      <c r="H18" s="468"/>
      <c r="I18" s="468"/>
      <c r="J18" s="468"/>
      <c r="K18" s="468"/>
      <c r="L18" s="468"/>
      <c r="M18" s="468"/>
      <c r="N18" s="468"/>
      <c r="O18" s="468"/>
      <c r="P18" s="468"/>
      <c r="Q18" s="468"/>
      <c r="R18" s="468"/>
      <c r="S18" s="468"/>
      <c r="T18" s="468"/>
      <c r="U18" s="468"/>
      <c r="V18" s="468"/>
      <c r="W18" s="482" t="s">
        <v>220</v>
      </c>
      <c r="X18" s="483"/>
      <c r="Y18" s="482" t="s">
        <v>177</v>
      </c>
      <c r="Z18" s="483"/>
      <c r="AA18" s="482" t="s">
        <v>178</v>
      </c>
      <c r="AB18" s="483"/>
      <c r="AC18" s="482" t="s">
        <v>198</v>
      </c>
      <c r="AD18" s="483"/>
      <c r="AE18" s="482" t="s">
        <v>199</v>
      </c>
      <c r="AF18" s="483"/>
    </row>
    <row r="19" spans="1:32" ht="9" customHeight="1">
      <c r="A19" s="423"/>
      <c r="B19" s="518"/>
      <c r="C19" s="519"/>
      <c r="D19" s="468"/>
      <c r="E19" s="468"/>
      <c r="F19" s="468"/>
      <c r="G19" s="468"/>
      <c r="H19" s="468"/>
      <c r="I19" s="468"/>
      <c r="J19" s="468"/>
      <c r="K19" s="468"/>
      <c r="L19" s="468"/>
      <c r="M19" s="468"/>
      <c r="N19" s="468"/>
      <c r="O19" s="468"/>
      <c r="P19" s="468"/>
      <c r="Q19" s="468"/>
      <c r="R19" s="468"/>
      <c r="S19" s="468"/>
      <c r="T19" s="468"/>
      <c r="U19" s="468"/>
      <c r="V19" s="468"/>
      <c r="W19" s="484"/>
      <c r="X19" s="485"/>
      <c r="Y19" s="484"/>
      <c r="Z19" s="485"/>
      <c r="AA19" s="484"/>
      <c r="AB19" s="485"/>
      <c r="AC19" s="484"/>
      <c r="AD19" s="485"/>
      <c r="AE19" s="484"/>
      <c r="AF19" s="485"/>
    </row>
    <row r="20" spans="1:32" ht="12" customHeight="1">
      <c r="A20" s="81">
        <v>1</v>
      </c>
      <c r="B20" s="581">
        <v>2</v>
      </c>
      <c r="C20" s="582"/>
      <c r="D20" s="386">
        <v>3</v>
      </c>
      <c r="E20" s="386"/>
      <c r="F20" s="386"/>
      <c r="G20" s="386"/>
      <c r="H20" s="386">
        <v>4</v>
      </c>
      <c r="I20" s="386"/>
      <c r="J20" s="386"/>
      <c r="K20" s="386"/>
      <c r="L20" s="386"/>
      <c r="M20" s="386"/>
      <c r="N20" s="386"/>
      <c r="O20" s="386"/>
      <c r="P20" s="386"/>
      <c r="Q20" s="386"/>
      <c r="R20" s="386">
        <v>5</v>
      </c>
      <c r="S20" s="386"/>
      <c r="T20" s="386"/>
      <c r="U20" s="386"/>
      <c r="V20" s="386"/>
      <c r="W20" s="447">
        <v>6</v>
      </c>
      <c r="X20" s="448"/>
      <c r="Y20" s="464">
        <v>7</v>
      </c>
      <c r="Z20" s="466"/>
      <c r="AA20" s="464">
        <v>8</v>
      </c>
      <c r="AB20" s="466"/>
      <c r="AC20" s="464">
        <v>9</v>
      </c>
      <c r="AD20" s="466"/>
      <c r="AE20" s="470">
        <v>10</v>
      </c>
      <c r="AF20" s="470"/>
    </row>
    <row r="21" spans="1:32" ht="15" customHeight="1">
      <c r="A21" s="50"/>
      <c r="B21" s="576">
        <v>0</v>
      </c>
      <c r="C21" s="577"/>
      <c r="D21" s="468">
        <v>0</v>
      </c>
      <c r="E21" s="468"/>
      <c r="F21" s="468"/>
      <c r="G21" s="468"/>
      <c r="H21" s="579" t="s">
        <v>507</v>
      </c>
      <c r="I21" s="579"/>
      <c r="J21" s="579"/>
      <c r="K21" s="579"/>
      <c r="L21" s="579"/>
      <c r="M21" s="579"/>
      <c r="N21" s="579"/>
      <c r="O21" s="579"/>
      <c r="P21" s="579"/>
      <c r="Q21" s="579"/>
      <c r="R21" s="580"/>
      <c r="S21" s="580"/>
      <c r="T21" s="580"/>
      <c r="U21" s="580"/>
      <c r="V21" s="580"/>
      <c r="W21" s="499">
        <v>0</v>
      </c>
      <c r="X21" s="500"/>
      <c r="Y21" s="499">
        <v>0</v>
      </c>
      <c r="Z21" s="500"/>
      <c r="AA21" s="499">
        <v>0</v>
      </c>
      <c r="AB21" s="500"/>
      <c r="AC21" s="495">
        <f t="shared" ref="AC21:AC26" si="0">AA21-Y21</f>
        <v>0</v>
      </c>
      <c r="AD21" s="496"/>
      <c r="AE21" s="501"/>
      <c r="AF21" s="502"/>
    </row>
    <row r="22" spans="1:32" ht="15" customHeight="1">
      <c r="A22" s="50"/>
      <c r="B22" s="576"/>
      <c r="C22" s="577"/>
      <c r="D22" s="468"/>
      <c r="E22" s="468"/>
      <c r="F22" s="468"/>
      <c r="G22" s="468"/>
      <c r="H22" s="579"/>
      <c r="I22" s="579"/>
      <c r="J22" s="579"/>
      <c r="K22" s="579"/>
      <c r="L22" s="579"/>
      <c r="M22" s="579"/>
      <c r="N22" s="579"/>
      <c r="O22" s="579"/>
      <c r="P22" s="579"/>
      <c r="Q22" s="579"/>
      <c r="R22" s="580"/>
      <c r="S22" s="580"/>
      <c r="T22" s="580"/>
      <c r="U22" s="580"/>
      <c r="V22" s="580"/>
      <c r="W22" s="499"/>
      <c r="X22" s="500"/>
      <c r="Y22" s="499"/>
      <c r="Z22" s="500"/>
      <c r="AA22" s="499"/>
      <c r="AB22" s="500"/>
      <c r="AC22" s="495">
        <f t="shared" si="0"/>
        <v>0</v>
      </c>
      <c r="AD22" s="496"/>
      <c r="AE22" s="501"/>
      <c r="AF22" s="502"/>
    </row>
    <row r="23" spans="1:32" ht="15" customHeight="1">
      <c r="A23" s="50"/>
      <c r="B23" s="576"/>
      <c r="C23" s="577"/>
      <c r="D23" s="468"/>
      <c r="E23" s="468"/>
      <c r="F23" s="468"/>
      <c r="G23" s="468"/>
      <c r="H23" s="579"/>
      <c r="I23" s="579"/>
      <c r="J23" s="579"/>
      <c r="K23" s="579"/>
      <c r="L23" s="579"/>
      <c r="M23" s="579"/>
      <c r="N23" s="579"/>
      <c r="O23" s="579"/>
      <c r="P23" s="579"/>
      <c r="Q23" s="579"/>
      <c r="R23" s="580"/>
      <c r="S23" s="580"/>
      <c r="T23" s="580"/>
      <c r="U23" s="580"/>
      <c r="V23" s="580"/>
      <c r="W23" s="499"/>
      <c r="X23" s="500"/>
      <c r="Y23" s="499"/>
      <c r="Z23" s="500"/>
      <c r="AA23" s="499"/>
      <c r="AB23" s="500"/>
      <c r="AC23" s="495">
        <f t="shared" si="0"/>
        <v>0</v>
      </c>
      <c r="AD23" s="496"/>
      <c r="AE23" s="501"/>
      <c r="AF23" s="502"/>
    </row>
    <row r="24" spans="1:32" ht="15" customHeight="1">
      <c r="A24" s="50"/>
      <c r="B24" s="576"/>
      <c r="C24" s="577"/>
      <c r="D24" s="468"/>
      <c r="E24" s="468"/>
      <c r="F24" s="468"/>
      <c r="G24" s="468"/>
      <c r="H24" s="579"/>
      <c r="I24" s="579"/>
      <c r="J24" s="579"/>
      <c r="K24" s="579"/>
      <c r="L24" s="579"/>
      <c r="M24" s="579"/>
      <c r="N24" s="579"/>
      <c r="O24" s="579"/>
      <c r="P24" s="579"/>
      <c r="Q24" s="579"/>
      <c r="R24" s="580"/>
      <c r="S24" s="580"/>
      <c r="T24" s="580"/>
      <c r="U24" s="580"/>
      <c r="V24" s="580"/>
      <c r="W24" s="499"/>
      <c r="X24" s="500"/>
      <c r="Y24" s="499"/>
      <c r="Z24" s="500"/>
      <c r="AA24" s="499"/>
      <c r="AB24" s="500"/>
      <c r="AC24" s="495">
        <f t="shared" si="0"/>
        <v>0</v>
      </c>
      <c r="AD24" s="496"/>
      <c r="AE24" s="501"/>
      <c r="AF24" s="502"/>
    </row>
    <row r="25" spans="1:32" ht="15" customHeight="1">
      <c r="A25" s="50"/>
      <c r="B25" s="576"/>
      <c r="C25" s="577"/>
      <c r="D25" s="468"/>
      <c r="E25" s="468"/>
      <c r="F25" s="468"/>
      <c r="G25" s="468"/>
      <c r="H25" s="579"/>
      <c r="I25" s="579"/>
      <c r="J25" s="579"/>
      <c r="K25" s="579"/>
      <c r="L25" s="579"/>
      <c r="M25" s="579"/>
      <c r="N25" s="579"/>
      <c r="O25" s="579"/>
      <c r="P25" s="579"/>
      <c r="Q25" s="579"/>
      <c r="R25" s="580"/>
      <c r="S25" s="580"/>
      <c r="T25" s="580"/>
      <c r="U25" s="580"/>
      <c r="V25" s="580"/>
      <c r="W25" s="499"/>
      <c r="X25" s="500"/>
      <c r="Y25" s="499"/>
      <c r="Z25" s="500"/>
      <c r="AA25" s="499"/>
      <c r="AB25" s="500"/>
      <c r="AC25" s="495">
        <f t="shared" si="0"/>
        <v>0</v>
      </c>
      <c r="AD25" s="496"/>
      <c r="AE25" s="501"/>
      <c r="AF25" s="502"/>
    </row>
    <row r="26" spans="1:32" ht="24.95" customHeight="1">
      <c r="A26" s="578" t="s">
        <v>51</v>
      </c>
      <c r="B26" s="578"/>
      <c r="C26" s="578"/>
      <c r="D26" s="578"/>
      <c r="E26" s="578"/>
      <c r="F26" s="578"/>
      <c r="G26" s="578"/>
      <c r="H26" s="578"/>
      <c r="I26" s="578"/>
      <c r="J26" s="578"/>
      <c r="K26" s="578"/>
      <c r="L26" s="578"/>
      <c r="M26" s="578"/>
      <c r="N26" s="578"/>
      <c r="O26" s="578"/>
      <c r="P26" s="578"/>
      <c r="Q26" s="578"/>
      <c r="R26" s="578"/>
      <c r="S26" s="578"/>
      <c r="T26" s="578"/>
      <c r="U26" s="578"/>
      <c r="V26" s="578"/>
      <c r="W26" s="495">
        <f>SUM(W21:X25)</f>
        <v>0</v>
      </c>
      <c r="X26" s="496"/>
      <c r="Y26" s="495">
        <f>SUM(Y21:Z25)</f>
        <v>0</v>
      </c>
      <c r="Z26" s="496"/>
      <c r="AA26" s="495">
        <f>SUM(AA21:AB25)</f>
        <v>0</v>
      </c>
      <c r="AB26" s="496"/>
      <c r="AC26" s="495">
        <f t="shared" si="0"/>
        <v>0</v>
      </c>
      <c r="AD26" s="496"/>
      <c r="AE26" s="501"/>
      <c r="AF26" s="502"/>
    </row>
    <row r="27" spans="1:32" ht="6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13"/>
      <c r="R27" s="98"/>
      <c r="S27" s="98"/>
      <c r="T27" s="98"/>
      <c r="U27" s="98"/>
      <c r="V27" s="98"/>
      <c r="W27" s="13"/>
      <c r="X27" s="13"/>
      <c r="Y27" s="13"/>
      <c r="Z27" s="13"/>
      <c r="AA27" s="13"/>
      <c r="AB27" s="13"/>
      <c r="AC27" s="13"/>
      <c r="AD27" s="13"/>
      <c r="AE27" s="13"/>
      <c r="AF27" s="98"/>
    </row>
    <row r="28" spans="1:32" s="25" customFormat="1" ht="15.75" customHeight="1">
      <c r="A28" s="90"/>
      <c r="B28" s="90"/>
      <c r="C28" s="90" t="s">
        <v>282</v>
      </c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</row>
    <row r="29" spans="1:32" ht="11.25" customHeight="1">
      <c r="A29" s="99"/>
      <c r="B29" s="99"/>
      <c r="C29" s="99"/>
      <c r="D29" s="99"/>
      <c r="E29" s="99"/>
      <c r="F29" s="99"/>
      <c r="G29" s="99"/>
      <c r="H29" s="99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99"/>
      <c r="X29" s="13"/>
      <c r="Y29" s="13"/>
      <c r="Z29" s="600"/>
      <c r="AA29" s="600"/>
      <c r="AB29" s="600"/>
      <c r="AC29" s="13"/>
      <c r="AD29" s="601" t="s">
        <v>169</v>
      </c>
      <c r="AE29" s="601"/>
      <c r="AF29" s="601"/>
    </row>
    <row r="30" spans="1:32" ht="45.75" customHeight="1">
      <c r="A30" s="568" t="s">
        <v>47</v>
      </c>
      <c r="B30" s="514" t="s">
        <v>181</v>
      </c>
      <c r="C30" s="572"/>
      <c r="D30" s="572"/>
      <c r="E30" s="572"/>
      <c r="F30" s="572"/>
      <c r="G30" s="572"/>
      <c r="H30" s="572"/>
      <c r="I30" s="572"/>
      <c r="J30" s="572"/>
      <c r="K30" s="572"/>
      <c r="L30" s="515"/>
      <c r="M30" s="490" t="s">
        <v>50</v>
      </c>
      <c r="N30" s="491"/>
      <c r="O30" s="491"/>
      <c r="P30" s="491"/>
      <c r="Q30" s="491"/>
      <c r="R30" s="491"/>
      <c r="S30" s="491"/>
      <c r="T30" s="492"/>
      <c r="U30" s="490" t="s">
        <v>77</v>
      </c>
      <c r="V30" s="491"/>
      <c r="W30" s="491"/>
      <c r="X30" s="491"/>
      <c r="Y30" s="491"/>
      <c r="Z30" s="491"/>
      <c r="AA30" s="491"/>
      <c r="AB30" s="492"/>
      <c r="AC30" s="490" t="s">
        <v>283</v>
      </c>
      <c r="AD30" s="491"/>
      <c r="AE30" s="491"/>
      <c r="AF30" s="492"/>
    </row>
    <row r="31" spans="1:32" ht="24.95" customHeight="1">
      <c r="A31" s="569"/>
      <c r="B31" s="516"/>
      <c r="C31" s="573"/>
      <c r="D31" s="573"/>
      <c r="E31" s="573"/>
      <c r="F31" s="573"/>
      <c r="G31" s="573"/>
      <c r="H31" s="573"/>
      <c r="I31" s="573"/>
      <c r="J31" s="573"/>
      <c r="K31" s="573"/>
      <c r="L31" s="517"/>
      <c r="M31" s="505" t="s">
        <v>177</v>
      </c>
      <c r="N31" s="506"/>
      <c r="O31" s="505" t="s">
        <v>178</v>
      </c>
      <c r="P31" s="506"/>
      <c r="Q31" s="505" t="s">
        <v>198</v>
      </c>
      <c r="R31" s="506"/>
      <c r="S31" s="505" t="s">
        <v>199</v>
      </c>
      <c r="T31" s="506"/>
      <c r="U31" s="505" t="s">
        <v>177</v>
      </c>
      <c r="V31" s="506"/>
      <c r="W31" s="505" t="s">
        <v>178</v>
      </c>
      <c r="X31" s="506"/>
      <c r="Y31" s="505" t="s">
        <v>198</v>
      </c>
      <c r="Z31" s="506"/>
      <c r="AA31" s="505" t="s">
        <v>199</v>
      </c>
      <c r="AB31" s="506"/>
      <c r="AC31" s="493" t="s">
        <v>177</v>
      </c>
      <c r="AD31" s="493" t="s">
        <v>178</v>
      </c>
      <c r="AE31" s="493" t="s">
        <v>198</v>
      </c>
      <c r="AF31" s="493" t="s">
        <v>199</v>
      </c>
    </row>
    <row r="32" spans="1:32" ht="18" customHeight="1">
      <c r="A32" s="570"/>
      <c r="B32" s="518"/>
      <c r="C32" s="574"/>
      <c r="D32" s="574"/>
      <c r="E32" s="574"/>
      <c r="F32" s="574"/>
      <c r="G32" s="574"/>
      <c r="H32" s="574"/>
      <c r="I32" s="574"/>
      <c r="J32" s="574"/>
      <c r="K32" s="574"/>
      <c r="L32" s="519"/>
      <c r="M32" s="507"/>
      <c r="N32" s="508"/>
      <c r="O32" s="507"/>
      <c r="P32" s="508"/>
      <c r="Q32" s="507"/>
      <c r="R32" s="508"/>
      <c r="S32" s="507"/>
      <c r="T32" s="508"/>
      <c r="U32" s="507"/>
      <c r="V32" s="508"/>
      <c r="W32" s="507"/>
      <c r="X32" s="508"/>
      <c r="Y32" s="507"/>
      <c r="Z32" s="508"/>
      <c r="AA32" s="507"/>
      <c r="AB32" s="508"/>
      <c r="AC32" s="494"/>
      <c r="AD32" s="494"/>
      <c r="AE32" s="494"/>
      <c r="AF32" s="494"/>
    </row>
    <row r="33" spans="1:32" ht="12" customHeight="1">
      <c r="A33" s="50">
        <v>1</v>
      </c>
      <c r="B33" s="603">
        <v>2</v>
      </c>
      <c r="C33" s="603"/>
      <c r="D33" s="603"/>
      <c r="E33" s="603"/>
      <c r="F33" s="603"/>
      <c r="G33" s="603"/>
      <c r="H33" s="603"/>
      <c r="I33" s="603"/>
      <c r="J33" s="603"/>
      <c r="K33" s="603"/>
      <c r="L33" s="603"/>
      <c r="M33" s="497">
        <v>3</v>
      </c>
      <c r="N33" s="498"/>
      <c r="O33" s="497">
        <v>4</v>
      </c>
      <c r="P33" s="498"/>
      <c r="Q33" s="497">
        <v>5</v>
      </c>
      <c r="R33" s="498"/>
      <c r="S33" s="497">
        <v>9</v>
      </c>
      <c r="T33" s="498"/>
      <c r="U33" s="497">
        <v>7</v>
      </c>
      <c r="V33" s="498"/>
      <c r="W33" s="497">
        <v>8</v>
      </c>
      <c r="X33" s="498"/>
      <c r="Y33" s="497">
        <v>9</v>
      </c>
      <c r="Z33" s="498"/>
      <c r="AA33" s="497">
        <v>10</v>
      </c>
      <c r="AB33" s="498"/>
      <c r="AC33" s="101">
        <v>11</v>
      </c>
      <c r="AD33" s="101">
        <v>12</v>
      </c>
      <c r="AE33" s="101">
        <v>13</v>
      </c>
      <c r="AF33" s="101">
        <v>14</v>
      </c>
    </row>
    <row r="34" spans="1:32" ht="15" customHeight="1">
      <c r="A34" s="55"/>
      <c r="B34" s="571"/>
      <c r="C34" s="571"/>
      <c r="D34" s="571"/>
      <c r="E34" s="571"/>
      <c r="F34" s="571"/>
      <c r="G34" s="571"/>
      <c r="H34" s="571"/>
      <c r="I34" s="571"/>
      <c r="J34" s="571"/>
      <c r="K34" s="571"/>
      <c r="L34" s="571"/>
      <c r="M34" s="499">
        <v>0</v>
      </c>
      <c r="N34" s="500"/>
      <c r="O34" s="499">
        <v>0</v>
      </c>
      <c r="P34" s="500"/>
      <c r="Q34" s="495">
        <f t="shared" ref="Q34:Q39" si="1">O34-M34</f>
        <v>0</v>
      </c>
      <c r="R34" s="496"/>
      <c r="S34" s="501"/>
      <c r="T34" s="502"/>
      <c r="U34" s="499">
        <v>0</v>
      </c>
      <c r="V34" s="500"/>
      <c r="W34" s="499">
        <v>0</v>
      </c>
      <c r="X34" s="500"/>
      <c r="Y34" s="495">
        <f t="shared" ref="Y34:Y39" si="2">W34-U34</f>
        <v>0</v>
      </c>
      <c r="Z34" s="496"/>
      <c r="AA34" s="501"/>
      <c r="AB34" s="502"/>
      <c r="AC34" s="96">
        <v>0</v>
      </c>
      <c r="AD34" s="96">
        <v>0</v>
      </c>
      <c r="AE34" s="97">
        <f>AD34-AC34</f>
        <v>0</v>
      </c>
      <c r="AF34" s="102"/>
    </row>
    <row r="35" spans="1:32" ht="15" customHeight="1">
      <c r="A35" s="55"/>
      <c r="B35" s="575"/>
      <c r="C35" s="575"/>
      <c r="D35" s="575"/>
      <c r="E35" s="575"/>
      <c r="F35" s="575"/>
      <c r="G35" s="575"/>
      <c r="H35" s="575"/>
      <c r="I35" s="575"/>
      <c r="J35" s="575"/>
      <c r="K35" s="575"/>
      <c r="L35" s="575"/>
      <c r="M35" s="499"/>
      <c r="N35" s="500"/>
      <c r="O35" s="499"/>
      <c r="P35" s="500"/>
      <c r="Q35" s="495">
        <f t="shared" si="1"/>
        <v>0</v>
      </c>
      <c r="R35" s="496"/>
      <c r="S35" s="501"/>
      <c r="T35" s="502"/>
      <c r="U35" s="499"/>
      <c r="V35" s="500"/>
      <c r="W35" s="499"/>
      <c r="X35" s="500"/>
      <c r="Y35" s="495">
        <f t="shared" si="2"/>
        <v>0</v>
      </c>
      <c r="Z35" s="496"/>
      <c r="AA35" s="501"/>
      <c r="AB35" s="502"/>
      <c r="AC35" s="96"/>
      <c r="AD35" s="96"/>
      <c r="AE35" s="97">
        <f>AD35-AC35</f>
        <v>0</v>
      </c>
      <c r="AF35" s="102"/>
    </row>
    <row r="36" spans="1:32" ht="15" customHeight="1">
      <c r="A36" s="55"/>
      <c r="B36" s="575"/>
      <c r="C36" s="575"/>
      <c r="D36" s="575"/>
      <c r="E36" s="575"/>
      <c r="F36" s="575"/>
      <c r="G36" s="575"/>
      <c r="H36" s="575"/>
      <c r="I36" s="575"/>
      <c r="J36" s="575"/>
      <c r="K36" s="575"/>
      <c r="L36" s="575"/>
      <c r="M36" s="499"/>
      <c r="N36" s="500"/>
      <c r="O36" s="499"/>
      <c r="P36" s="500"/>
      <c r="Q36" s="495">
        <f t="shared" si="1"/>
        <v>0</v>
      </c>
      <c r="R36" s="496"/>
      <c r="S36" s="501"/>
      <c r="T36" s="502"/>
      <c r="U36" s="499"/>
      <c r="V36" s="500"/>
      <c r="W36" s="499"/>
      <c r="X36" s="500"/>
      <c r="Y36" s="495">
        <f t="shared" si="2"/>
        <v>0</v>
      </c>
      <c r="Z36" s="496"/>
      <c r="AA36" s="501"/>
      <c r="AB36" s="502"/>
      <c r="AC36" s="96"/>
      <c r="AD36" s="96"/>
      <c r="AE36" s="97">
        <f>AD36-AC36</f>
        <v>0</v>
      </c>
      <c r="AF36" s="102"/>
    </row>
    <row r="37" spans="1:32" ht="15" customHeight="1">
      <c r="A37" s="55"/>
      <c r="B37" s="575"/>
      <c r="C37" s="575"/>
      <c r="D37" s="575"/>
      <c r="E37" s="575"/>
      <c r="F37" s="575"/>
      <c r="G37" s="575"/>
      <c r="H37" s="575"/>
      <c r="I37" s="575"/>
      <c r="J37" s="575"/>
      <c r="K37" s="575"/>
      <c r="L37" s="575"/>
      <c r="M37" s="499"/>
      <c r="N37" s="500"/>
      <c r="O37" s="499"/>
      <c r="P37" s="500"/>
      <c r="Q37" s="495">
        <f t="shared" si="1"/>
        <v>0</v>
      </c>
      <c r="R37" s="496"/>
      <c r="S37" s="501"/>
      <c r="T37" s="502"/>
      <c r="U37" s="499"/>
      <c r="V37" s="500"/>
      <c r="W37" s="499"/>
      <c r="X37" s="500"/>
      <c r="Y37" s="495">
        <f t="shared" si="2"/>
        <v>0</v>
      </c>
      <c r="Z37" s="496"/>
      <c r="AA37" s="501"/>
      <c r="AB37" s="502"/>
      <c r="AC37" s="96"/>
      <c r="AD37" s="96"/>
      <c r="AE37" s="97">
        <f>AD37-AC37</f>
        <v>0</v>
      </c>
      <c r="AF37" s="102"/>
    </row>
    <row r="38" spans="1:32" ht="15" customHeight="1">
      <c r="A38" s="55"/>
      <c r="B38" s="575"/>
      <c r="C38" s="575"/>
      <c r="D38" s="575"/>
      <c r="E38" s="575"/>
      <c r="F38" s="575"/>
      <c r="G38" s="575"/>
      <c r="H38" s="575"/>
      <c r="I38" s="575"/>
      <c r="J38" s="575"/>
      <c r="K38" s="575"/>
      <c r="L38" s="575"/>
      <c r="M38" s="499"/>
      <c r="N38" s="500"/>
      <c r="O38" s="499"/>
      <c r="P38" s="500"/>
      <c r="Q38" s="495">
        <f t="shared" si="1"/>
        <v>0</v>
      </c>
      <c r="R38" s="496"/>
      <c r="S38" s="501"/>
      <c r="T38" s="502"/>
      <c r="U38" s="499"/>
      <c r="V38" s="500"/>
      <c r="W38" s="499"/>
      <c r="X38" s="500"/>
      <c r="Y38" s="495">
        <f t="shared" si="2"/>
        <v>0</v>
      </c>
      <c r="Z38" s="496"/>
      <c r="AA38" s="501"/>
      <c r="AB38" s="502"/>
      <c r="AC38" s="96"/>
      <c r="AD38" s="96"/>
      <c r="AE38" s="97">
        <f>AD38-AC38</f>
        <v>0</v>
      </c>
      <c r="AF38" s="102"/>
    </row>
    <row r="39" spans="1:32" ht="21" customHeight="1">
      <c r="A39" s="511" t="s">
        <v>51</v>
      </c>
      <c r="B39" s="512"/>
      <c r="C39" s="512"/>
      <c r="D39" s="512"/>
      <c r="E39" s="512"/>
      <c r="F39" s="512"/>
      <c r="G39" s="512"/>
      <c r="H39" s="512"/>
      <c r="I39" s="512"/>
      <c r="J39" s="512"/>
      <c r="K39" s="512"/>
      <c r="L39" s="513"/>
      <c r="M39" s="495">
        <f>SUM(M34:M38)</f>
        <v>0</v>
      </c>
      <c r="N39" s="496"/>
      <c r="O39" s="495">
        <f>SUM(O34:O38)</f>
        <v>0</v>
      </c>
      <c r="P39" s="496"/>
      <c r="Q39" s="495">
        <f t="shared" si="1"/>
        <v>0</v>
      </c>
      <c r="R39" s="496"/>
      <c r="S39" s="501"/>
      <c r="T39" s="502"/>
      <c r="U39" s="495">
        <f>SUM(U34:U38)</f>
        <v>0</v>
      </c>
      <c r="V39" s="496"/>
      <c r="W39" s="495">
        <f>SUM(W34:W38)</f>
        <v>0</v>
      </c>
      <c r="X39" s="496"/>
      <c r="Y39" s="495">
        <f t="shared" si="2"/>
        <v>0</v>
      </c>
      <c r="Z39" s="496"/>
      <c r="AA39" s="501"/>
      <c r="AB39" s="502"/>
      <c r="AC39" s="97">
        <f>SUM(AC34:AC38)</f>
        <v>0</v>
      </c>
      <c r="AD39" s="97">
        <f>SUM(AD34:AD38)</f>
        <v>0</v>
      </c>
      <c r="AE39" s="97">
        <f>SUM(AE34:AE38)</f>
        <v>0</v>
      </c>
      <c r="AF39" s="102"/>
    </row>
    <row r="40" spans="1:32" ht="14.25" customHeight="1">
      <c r="A40" s="511" t="s">
        <v>52</v>
      </c>
      <c r="B40" s="512"/>
      <c r="C40" s="512"/>
      <c r="D40" s="512"/>
      <c r="E40" s="512"/>
      <c r="F40" s="512"/>
      <c r="G40" s="512"/>
      <c r="H40" s="512"/>
      <c r="I40" s="512"/>
      <c r="J40" s="512"/>
      <c r="K40" s="512"/>
      <c r="L40" s="513"/>
      <c r="M40" s="501"/>
      <c r="N40" s="502"/>
      <c r="O40" s="501"/>
      <c r="P40" s="502"/>
      <c r="Q40" s="501"/>
      <c r="R40" s="502"/>
      <c r="S40" s="503"/>
      <c r="T40" s="504"/>
      <c r="U40" s="501"/>
      <c r="V40" s="502"/>
      <c r="W40" s="501"/>
      <c r="X40" s="502"/>
      <c r="Y40" s="501"/>
      <c r="Z40" s="502"/>
      <c r="AA40" s="503"/>
      <c r="AB40" s="504"/>
      <c r="AC40" s="102"/>
      <c r="AD40" s="102"/>
      <c r="AE40" s="103"/>
      <c r="AF40" s="103"/>
    </row>
    <row r="41" spans="1:32" ht="15" customHeight="1">
      <c r="A41" s="104"/>
      <c r="B41" s="104"/>
      <c r="C41" s="104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3"/>
      <c r="X41" s="13"/>
      <c r="Y41" s="13"/>
      <c r="Z41" s="13"/>
      <c r="AA41" s="13"/>
      <c r="AB41" s="13"/>
      <c r="AC41" s="13"/>
      <c r="AD41" s="13"/>
      <c r="AE41" s="13"/>
      <c r="AF41" s="13"/>
    </row>
    <row r="42" spans="1:32" ht="19.5" customHeight="1">
      <c r="A42" s="568" t="s">
        <v>47</v>
      </c>
      <c r="B42" s="514" t="s">
        <v>181</v>
      </c>
      <c r="C42" s="572"/>
      <c r="D42" s="572"/>
      <c r="E42" s="572"/>
      <c r="F42" s="572"/>
      <c r="G42" s="572"/>
      <c r="H42" s="572"/>
      <c r="I42" s="572"/>
      <c r="J42" s="572"/>
      <c r="K42" s="572"/>
      <c r="L42" s="515"/>
      <c r="M42" s="490" t="s">
        <v>284</v>
      </c>
      <c r="N42" s="491"/>
      <c r="O42" s="491"/>
      <c r="P42" s="491"/>
      <c r="Q42" s="491"/>
      <c r="R42" s="491"/>
      <c r="S42" s="491"/>
      <c r="T42" s="492"/>
      <c r="U42" s="490" t="s">
        <v>96</v>
      </c>
      <c r="V42" s="491"/>
      <c r="W42" s="491"/>
      <c r="X42" s="491"/>
      <c r="Y42" s="491"/>
      <c r="Z42" s="491"/>
      <c r="AA42" s="491"/>
      <c r="AB42" s="492"/>
      <c r="AC42" s="490" t="s">
        <v>285</v>
      </c>
      <c r="AD42" s="491"/>
      <c r="AE42" s="491"/>
      <c r="AF42" s="492"/>
    </row>
    <row r="43" spans="1:32" ht="15.75" customHeight="1">
      <c r="A43" s="569"/>
      <c r="B43" s="516"/>
      <c r="C43" s="573"/>
      <c r="D43" s="573"/>
      <c r="E43" s="573"/>
      <c r="F43" s="573"/>
      <c r="G43" s="573"/>
      <c r="H43" s="573"/>
      <c r="I43" s="573"/>
      <c r="J43" s="573"/>
      <c r="K43" s="573"/>
      <c r="L43" s="517"/>
      <c r="M43" s="505" t="s">
        <v>177</v>
      </c>
      <c r="N43" s="506"/>
      <c r="O43" s="505" t="s">
        <v>178</v>
      </c>
      <c r="P43" s="506"/>
      <c r="Q43" s="505" t="s">
        <v>198</v>
      </c>
      <c r="R43" s="506"/>
      <c r="S43" s="505" t="s">
        <v>199</v>
      </c>
      <c r="T43" s="506"/>
      <c r="U43" s="505" t="s">
        <v>177</v>
      </c>
      <c r="V43" s="506"/>
      <c r="W43" s="505" t="s">
        <v>178</v>
      </c>
      <c r="X43" s="506"/>
      <c r="Y43" s="505" t="s">
        <v>198</v>
      </c>
      <c r="Z43" s="506"/>
      <c r="AA43" s="505" t="s">
        <v>199</v>
      </c>
      <c r="AB43" s="506"/>
      <c r="AC43" s="493" t="s">
        <v>177</v>
      </c>
      <c r="AD43" s="493" t="s">
        <v>178</v>
      </c>
      <c r="AE43" s="493" t="s">
        <v>198</v>
      </c>
      <c r="AF43" s="493" t="s">
        <v>199</v>
      </c>
    </row>
    <row r="44" spans="1:32" ht="25.5" customHeight="1">
      <c r="A44" s="569"/>
      <c r="B44" s="516"/>
      <c r="C44" s="573"/>
      <c r="D44" s="573"/>
      <c r="E44" s="573"/>
      <c r="F44" s="573"/>
      <c r="G44" s="573"/>
      <c r="H44" s="573"/>
      <c r="I44" s="573"/>
      <c r="J44" s="573"/>
      <c r="K44" s="573"/>
      <c r="L44" s="517"/>
      <c r="M44" s="507"/>
      <c r="N44" s="508"/>
      <c r="O44" s="507"/>
      <c r="P44" s="508"/>
      <c r="Q44" s="507"/>
      <c r="R44" s="508"/>
      <c r="S44" s="507"/>
      <c r="T44" s="508"/>
      <c r="U44" s="507"/>
      <c r="V44" s="508"/>
      <c r="W44" s="507"/>
      <c r="X44" s="508"/>
      <c r="Y44" s="507"/>
      <c r="Z44" s="508"/>
      <c r="AA44" s="507"/>
      <c r="AB44" s="508"/>
      <c r="AC44" s="494"/>
      <c r="AD44" s="494"/>
      <c r="AE44" s="494"/>
      <c r="AF44" s="494"/>
    </row>
    <row r="45" spans="1:32" ht="12" customHeight="1">
      <c r="A45" s="50">
        <v>1</v>
      </c>
      <c r="B45" s="603">
        <v>2</v>
      </c>
      <c r="C45" s="603"/>
      <c r="D45" s="603"/>
      <c r="E45" s="603"/>
      <c r="F45" s="603"/>
      <c r="G45" s="603"/>
      <c r="H45" s="603"/>
      <c r="I45" s="603"/>
      <c r="J45" s="603"/>
      <c r="K45" s="603"/>
      <c r="L45" s="603"/>
      <c r="M45" s="497">
        <v>15</v>
      </c>
      <c r="N45" s="498"/>
      <c r="O45" s="497">
        <v>16</v>
      </c>
      <c r="P45" s="498"/>
      <c r="Q45" s="497">
        <v>17</v>
      </c>
      <c r="R45" s="498"/>
      <c r="S45" s="497">
        <v>18</v>
      </c>
      <c r="T45" s="498"/>
      <c r="U45" s="497">
        <v>19</v>
      </c>
      <c r="V45" s="498"/>
      <c r="W45" s="497">
        <v>20</v>
      </c>
      <c r="X45" s="498"/>
      <c r="Y45" s="497">
        <v>21</v>
      </c>
      <c r="Z45" s="498"/>
      <c r="AA45" s="497">
        <v>22</v>
      </c>
      <c r="AB45" s="498"/>
      <c r="AC45" s="101">
        <v>23</v>
      </c>
      <c r="AD45" s="101">
        <v>24</v>
      </c>
      <c r="AE45" s="101">
        <v>25</v>
      </c>
      <c r="AF45" s="101">
        <v>26</v>
      </c>
    </row>
    <row r="46" spans="1:32" ht="15" customHeight="1">
      <c r="A46" s="55"/>
      <c r="B46" s="575"/>
      <c r="C46" s="575"/>
      <c r="D46" s="575"/>
      <c r="E46" s="575"/>
      <c r="F46" s="575"/>
      <c r="G46" s="575"/>
      <c r="H46" s="575"/>
      <c r="I46" s="575"/>
      <c r="J46" s="575"/>
      <c r="K46" s="575"/>
      <c r="L46" s="575"/>
      <c r="M46" s="499">
        <v>0</v>
      </c>
      <c r="N46" s="500"/>
      <c r="O46" s="499">
        <v>0</v>
      </c>
      <c r="P46" s="500"/>
      <c r="Q46" s="495">
        <f t="shared" ref="Q46:Q51" si="3">O46-M46</f>
        <v>0</v>
      </c>
      <c r="R46" s="496"/>
      <c r="S46" s="501"/>
      <c r="T46" s="502"/>
      <c r="U46" s="499">
        <v>0</v>
      </c>
      <c r="V46" s="500"/>
      <c r="W46" s="499">
        <v>0</v>
      </c>
      <c r="X46" s="500"/>
      <c r="Y46" s="495">
        <f t="shared" ref="Y46:Y51" si="4">W46-U46</f>
        <v>0</v>
      </c>
      <c r="Z46" s="496"/>
      <c r="AA46" s="501"/>
      <c r="AB46" s="502"/>
      <c r="AC46" s="97">
        <f>M34+U34+AC34+M46+U46</f>
        <v>0</v>
      </c>
      <c r="AD46" s="97">
        <v>0</v>
      </c>
      <c r="AE46" s="97">
        <f>AD46-AC46</f>
        <v>0</v>
      </c>
      <c r="AF46" s="102"/>
    </row>
    <row r="47" spans="1:32" ht="15" customHeight="1">
      <c r="A47" s="55"/>
      <c r="B47" s="575"/>
      <c r="C47" s="575"/>
      <c r="D47" s="575"/>
      <c r="E47" s="575"/>
      <c r="F47" s="575"/>
      <c r="G47" s="575"/>
      <c r="H47" s="575"/>
      <c r="I47" s="575"/>
      <c r="J47" s="575"/>
      <c r="K47" s="575"/>
      <c r="L47" s="575"/>
      <c r="M47" s="499"/>
      <c r="N47" s="500"/>
      <c r="O47" s="499"/>
      <c r="P47" s="500"/>
      <c r="Q47" s="495">
        <f t="shared" si="3"/>
        <v>0</v>
      </c>
      <c r="R47" s="496"/>
      <c r="S47" s="501"/>
      <c r="T47" s="502"/>
      <c r="U47" s="499"/>
      <c r="V47" s="500"/>
      <c r="W47" s="499"/>
      <c r="X47" s="500"/>
      <c r="Y47" s="495">
        <f t="shared" si="4"/>
        <v>0</v>
      </c>
      <c r="Z47" s="496"/>
      <c r="AA47" s="501"/>
      <c r="AB47" s="502"/>
      <c r="AC47" s="97">
        <f>M35+U35+AC35+M47+U47</f>
        <v>0</v>
      </c>
      <c r="AD47" s="97">
        <f>O35+W35+AD35+O47+W47</f>
        <v>0</v>
      </c>
      <c r="AE47" s="97">
        <f>AD47-AC47</f>
        <v>0</v>
      </c>
      <c r="AF47" s="102"/>
    </row>
    <row r="48" spans="1:32" ht="15" customHeight="1">
      <c r="A48" s="55"/>
      <c r="B48" s="575"/>
      <c r="C48" s="575"/>
      <c r="D48" s="575"/>
      <c r="E48" s="575"/>
      <c r="F48" s="575"/>
      <c r="G48" s="575"/>
      <c r="H48" s="575"/>
      <c r="I48" s="575"/>
      <c r="J48" s="575"/>
      <c r="K48" s="575"/>
      <c r="L48" s="575"/>
      <c r="M48" s="499"/>
      <c r="N48" s="500"/>
      <c r="O48" s="499"/>
      <c r="P48" s="500"/>
      <c r="Q48" s="495">
        <f t="shared" si="3"/>
        <v>0</v>
      </c>
      <c r="R48" s="496"/>
      <c r="S48" s="501"/>
      <c r="T48" s="502"/>
      <c r="U48" s="499"/>
      <c r="V48" s="500"/>
      <c r="W48" s="499"/>
      <c r="X48" s="500"/>
      <c r="Y48" s="495">
        <f t="shared" si="4"/>
        <v>0</v>
      </c>
      <c r="Z48" s="496"/>
      <c r="AA48" s="501"/>
      <c r="AB48" s="502"/>
      <c r="AC48" s="97">
        <f>M36+U36+AC36+M48+U48</f>
        <v>0</v>
      </c>
      <c r="AD48" s="97">
        <f>O36+W36+AD36+O48+W48</f>
        <v>0</v>
      </c>
      <c r="AE48" s="97">
        <f>AD48-AC48</f>
        <v>0</v>
      </c>
      <c r="AF48" s="102"/>
    </row>
    <row r="49" spans="1:32" ht="15" customHeight="1">
      <c r="A49" s="55"/>
      <c r="B49" s="575"/>
      <c r="C49" s="575"/>
      <c r="D49" s="575"/>
      <c r="E49" s="575"/>
      <c r="F49" s="575"/>
      <c r="G49" s="575"/>
      <c r="H49" s="575"/>
      <c r="I49" s="575"/>
      <c r="J49" s="575"/>
      <c r="K49" s="575"/>
      <c r="L49" s="575"/>
      <c r="M49" s="499"/>
      <c r="N49" s="500"/>
      <c r="O49" s="499"/>
      <c r="P49" s="500"/>
      <c r="Q49" s="495">
        <f t="shared" si="3"/>
        <v>0</v>
      </c>
      <c r="R49" s="496"/>
      <c r="S49" s="501"/>
      <c r="T49" s="502"/>
      <c r="U49" s="499"/>
      <c r="V49" s="500"/>
      <c r="W49" s="499"/>
      <c r="X49" s="500"/>
      <c r="Y49" s="495">
        <f t="shared" si="4"/>
        <v>0</v>
      </c>
      <c r="Z49" s="496"/>
      <c r="AA49" s="501"/>
      <c r="AB49" s="502"/>
      <c r="AC49" s="97">
        <f>M37+U37+AC37+M49+U49</f>
        <v>0</v>
      </c>
      <c r="AD49" s="97">
        <f>O37+W37+AD37+O49+W49</f>
        <v>0</v>
      </c>
      <c r="AE49" s="97">
        <f>AD49-AC49</f>
        <v>0</v>
      </c>
      <c r="AF49" s="102"/>
    </row>
    <row r="50" spans="1:32" ht="15" customHeight="1">
      <c r="A50" s="55"/>
      <c r="B50" s="575"/>
      <c r="C50" s="575"/>
      <c r="D50" s="575"/>
      <c r="E50" s="575"/>
      <c r="F50" s="575"/>
      <c r="G50" s="575"/>
      <c r="H50" s="575"/>
      <c r="I50" s="575"/>
      <c r="J50" s="575"/>
      <c r="K50" s="575"/>
      <c r="L50" s="575"/>
      <c r="M50" s="499"/>
      <c r="N50" s="500"/>
      <c r="O50" s="499"/>
      <c r="P50" s="500"/>
      <c r="Q50" s="495">
        <f t="shared" si="3"/>
        <v>0</v>
      </c>
      <c r="R50" s="496"/>
      <c r="S50" s="501"/>
      <c r="T50" s="502"/>
      <c r="U50" s="499"/>
      <c r="V50" s="500"/>
      <c r="W50" s="499"/>
      <c r="X50" s="500"/>
      <c r="Y50" s="495">
        <f t="shared" si="4"/>
        <v>0</v>
      </c>
      <c r="Z50" s="496"/>
      <c r="AA50" s="501"/>
      <c r="AB50" s="502"/>
      <c r="AC50" s="97">
        <f>M38+U38+AC38+M50+U50</f>
        <v>0</v>
      </c>
      <c r="AD50" s="97">
        <f>O38+W38+AD38+O50+W50</f>
        <v>0</v>
      </c>
      <c r="AE50" s="97">
        <f>AD50-AC50</f>
        <v>0</v>
      </c>
      <c r="AF50" s="102"/>
    </row>
    <row r="51" spans="1:32" ht="18" customHeight="1">
      <c r="A51" s="511" t="s">
        <v>51</v>
      </c>
      <c r="B51" s="512"/>
      <c r="C51" s="512"/>
      <c r="D51" s="512"/>
      <c r="E51" s="512"/>
      <c r="F51" s="512"/>
      <c r="G51" s="512"/>
      <c r="H51" s="512"/>
      <c r="I51" s="512"/>
      <c r="J51" s="512"/>
      <c r="K51" s="512"/>
      <c r="L51" s="513"/>
      <c r="M51" s="495">
        <f>SUM(M46:M50)</f>
        <v>0</v>
      </c>
      <c r="N51" s="496"/>
      <c r="O51" s="495">
        <f>SUM(O46:O50)</f>
        <v>0</v>
      </c>
      <c r="P51" s="496"/>
      <c r="Q51" s="495">
        <f t="shared" si="3"/>
        <v>0</v>
      </c>
      <c r="R51" s="496"/>
      <c r="S51" s="501"/>
      <c r="T51" s="502"/>
      <c r="U51" s="495">
        <f>SUM(U46:U50)</f>
        <v>0</v>
      </c>
      <c r="V51" s="496"/>
      <c r="W51" s="495">
        <f>SUM(W46:W50)</f>
        <v>0</v>
      </c>
      <c r="X51" s="496"/>
      <c r="Y51" s="495">
        <f t="shared" si="4"/>
        <v>0</v>
      </c>
      <c r="Z51" s="496"/>
      <c r="AA51" s="501"/>
      <c r="AB51" s="502"/>
      <c r="AC51" s="97">
        <f>SUM(AC46:AC50)</f>
        <v>0</v>
      </c>
      <c r="AD51" s="97">
        <f>SUM(AD46:AD50)</f>
        <v>0</v>
      </c>
      <c r="AE51" s="97">
        <f>SUM(AE46:AE50)</f>
        <v>0</v>
      </c>
      <c r="AF51" s="102"/>
    </row>
    <row r="52" spans="1:32" ht="15" customHeight="1">
      <c r="A52" s="511" t="s">
        <v>52</v>
      </c>
      <c r="B52" s="512"/>
      <c r="C52" s="512"/>
      <c r="D52" s="512"/>
      <c r="E52" s="512"/>
      <c r="F52" s="512"/>
      <c r="G52" s="512"/>
      <c r="H52" s="512"/>
      <c r="I52" s="512"/>
      <c r="J52" s="512"/>
      <c r="K52" s="512"/>
      <c r="L52" s="513"/>
      <c r="M52" s="501"/>
      <c r="N52" s="502"/>
      <c r="O52" s="501"/>
      <c r="P52" s="502"/>
      <c r="Q52" s="501"/>
      <c r="R52" s="502"/>
      <c r="S52" s="503"/>
      <c r="T52" s="504"/>
      <c r="U52" s="501"/>
      <c r="V52" s="502"/>
      <c r="W52" s="501"/>
      <c r="X52" s="502"/>
      <c r="Y52" s="501"/>
      <c r="Z52" s="502"/>
      <c r="AA52" s="503"/>
      <c r="AB52" s="504"/>
      <c r="AC52" s="102"/>
      <c r="AD52" s="102"/>
      <c r="AE52" s="103"/>
      <c r="AF52" s="103"/>
    </row>
    <row r="53" spans="1:32" ht="5.25" customHeight="1">
      <c r="A53" s="104"/>
      <c r="B53" s="104"/>
      <c r="C53" s="104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3"/>
      <c r="X53" s="13"/>
      <c r="Y53" s="13"/>
      <c r="Z53" s="13"/>
      <c r="AA53" s="13"/>
      <c r="AB53" s="13"/>
      <c r="AC53" s="13"/>
      <c r="AD53" s="13"/>
      <c r="AE53" s="13"/>
      <c r="AF53" s="13"/>
    </row>
    <row r="54" spans="1:32" s="25" customFormat="1" ht="12.75" customHeight="1">
      <c r="A54" s="90"/>
      <c r="B54" s="90"/>
      <c r="C54" s="90" t="s">
        <v>293</v>
      </c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</row>
    <row r="55" spans="1:32" s="45" customFormat="1" ht="13.7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06"/>
      <c r="L55" s="13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602" t="s">
        <v>169</v>
      </c>
      <c r="AE55" s="602"/>
      <c r="AF55" s="602"/>
    </row>
    <row r="56" spans="1:32" s="46" customFormat="1" ht="17.45" customHeight="1">
      <c r="A56" s="522" t="s">
        <v>152</v>
      </c>
      <c r="B56" s="482" t="s">
        <v>240</v>
      </c>
      <c r="C56" s="483"/>
      <c r="D56" s="468" t="s">
        <v>243</v>
      </c>
      <c r="E56" s="468"/>
      <c r="F56" s="468" t="s">
        <v>153</v>
      </c>
      <c r="G56" s="468"/>
      <c r="H56" s="468" t="s">
        <v>487</v>
      </c>
      <c r="I56" s="468"/>
      <c r="J56" s="468" t="s">
        <v>489</v>
      </c>
      <c r="K56" s="468"/>
      <c r="L56" s="567" t="s">
        <v>488</v>
      </c>
      <c r="M56" s="567"/>
      <c r="N56" s="567"/>
      <c r="O56" s="567"/>
      <c r="P56" s="567"/>
      <c r="Q56" s="567"/>
      <c r="R56" s="567"/>
      <c r="S56" s="567"/>
      <c r="T56" s="567"/>
      <c r="U56" s="567"/>
      <c r="V56" s="386" t="s">
        <v>241</v>
      </c>
      <c r="W56" s="386"/>
      <c r="X56" s="386"/>
      <c r="Y56" s="386"/>
      <c r="Z56" s="386"/>
      <c r="AA56" s="482" t="s">
        <v>242</v>
      </c>
      <c r="AB56" s="411"/>
      <c r="AC56" s="411"/>
      <c r="AD56" s="411"/>
      <c r="AE56" s="411"/>
      <c r="AF56" s="483"/>
    </row>
    <row r="57" spans="1:32" s="46" customFormat="1" ht="24.75" customHeight="1">
      <c r="A57" s="522"/>
      <c r="B57" s="565"/>
      <c r="C57" s="566"/>
      <c r="D57" s="468"/>
      <c r="E57" s="468"/>
      <c r="F57" s="468"/>
      <c r="G57" s="468"/>
      <c r="H57" s="468"/>
      <c r="I57" s="468"/>
      <c r="J57" s="468"/>
      <c r="K57" s="468"/>
      <c r="L57" s="468" t="s">
        <v>216</v>
      </c>
      <c r="M57" s="468"/>
      <c r="N57" s="386" t="s">
        <v>471</v>
      </c>
      <c r="O57" s="386"/>
      <c r="P57" s="468" t="s">
        <v>221</v>
      </c>
      <c r="Q57" s="468"/>
      <c r="R57" s="468"/>
      <c r="S57" s="468"/>
      <c r="T57" s="468"/>
      <c r="U57" s="468"/>
      <c r="V57" s="386"/>
      <c r="W57" s="386"/>
      <c r="X57" s="386"/>
      <c r="Y57" s="386"/>
      <c r="Z57" s="386"/>
      <c r="AA57" s="565"/>
      <c r="AB57" s="524"/>
      <c r="AC57" s="524"/>
      <c r="AD57" s="524"/>
      <c r="AE57" s="524"/>
      <c r="AF57" s="566"/>
    </row>
    <row r="58" spans="1:32" s="47" customFormat="1" ht="85.7" customHeight="1">
      <c r="A58" s="522"/>
      <c r="B58" s="484"/>
      <c r="C58" s="485"/>
      <c r="D58" s="468"/>
      <c r="E58" s="468"/>
      <c r="F58" s="468"/>
      <c r="G58" s="468"/>
      <c r="H58" s="468"/>
      <c r="I58" s="468"/>
      <c r="J58" s="468"/>
      <c r="K58" s="468"/>
      <c r="L58" s="468"/>
      <c r="M58" s="468"/>
      <c r="N58" s="386"/>
      <c r="O58" s="386"/>
      <c r="P58" s="468" t="s">
        <v>217</v>
      </c>
      <c r="Q58" s="468"/>
      <c r="R58" s="468" t="s">
        <v>218</v>
      </c>
      <c r="S58" s="468"/>
      <c r="T58" s="468" t="s">
        <v>219</v>
      </c>
      <c r="U58" s="468"/>
      <c r="V58" s="386"/>
      <c r="W58" s="386"/>
      <c r="X58" s="386"/>
      <c r="Y58" s="386"/>
      <c r="Z58" s="386"/>
      <c r="AA58" s="484"/>
      <c r="AB58" s="412"/>
      <c r="AC58" s="412"/>
      <c r="AD58" s="412"/>
      <c r="AE58" s="412"/>
      <c r="AF58" s="485"/>
    </row>
    <row r="59" spans="1:32" s="46" customFormat="1" ht="12" customHeight="1">
      <c r="A59" s="107">
        <v>1</v>
      </c>
      <c r="B59" s="488">
        <v>2</v>
      </c>
      <c r="C59" s="489"/>
      <c r="D59" s="468">
        <v>3</v>
      </c>
      <c r="E59" s="468"/>
      <c r="F59" s="468">
        <v>4</v>
      </c>
      <c r="G59" s="468"/>
      <c r="H59" s="468">
        <v>5</v>
      </c>
      <c r="I59" s="468"/>
      <c r="J59" s="468">
        <v>6</v>
      </c>
      <c r="K59" s="468"/>
      <c r="L59" s="488">
        <v>7</v>
      </c>
      <c r="M59" s="489"/>
      <c r="N59" s="488">
        <v>8</v>
      </c>
      <c r="O59" s="489"/>
      <c r="P59" s="468">
        <v>9</v>
      </c>
      <c r="Q59" s="468"/>
      <c r="R59" s="522">
        <v>10</v>
      </c>
      <c r="S59" s="522"/>
      <c r="T59" s="468">
        <v>11</v>
      </c>
      <c r="U59" s="468"/>
      <c r="V59" s="488">
        <v>12</v>
      </c>
      <c r="W59" s="400"/>
      <c r="X59" s="400"/>
      <c r="Y59" s="400"/>
      <c r="Z59" s="489"/>
      <c r="AA59" s="468">
        <v>13</v>
      </c>
      <c r="AB59" s="468"/>
      <c r="AC59" s="468"/>
      <c r="AD59" s="468"/>
      <c r="AE59" s="468"/>
      <c r="AF59" s="468"/>
    </row>
    <row r="60" spans="1:32" s="46" customFormat="1" ht="20.100000000000001" customHeight="1">
      <c r="A60" s="108"/>
      <c r="B60" s="563">
        <v>0</v>
      </c>
      <c r="C60" s="564"/>
      <c r="D60" s="468">
        <v>0</v>
      </c>
      <c r="E60" s="468"/>
      <c r="F60" s="557">
        <v>0</v>
      </c>
      <c r="G60" s="557"/>
      <c r="H60" s="557">
        <v>0</v>
      </c>
      <c r="I60" s="557"/>
      <c r="J60" s="557">
        <v>0</v>
      </c>
      <c r="K60" s="557"/>
      <c r="L60" s="557">
        <v>0</v>
      </c>
      <c r="M60" s="557"/>
      <c r="N60" s="495">
        <f>SUM(P60,R60,T60)</f>
        <v>0</v>
      </c>
      <c r="O60" s="496"/>
      <c r="P60" s="557">
        <v>0</v>
      </c>
      <c r="Q60" s="557"/>
      <c r="R60" s="557">
        <v>0</v>
      </c>
      <c r="S60" s="557"/>
      <c r="T60" s="557">
        <v>0</v>
      </c>
      <c r="U60" s="557"/>
      <c r="V60" s="554">
        <v>0</v>
      </c>
      <c r="W60" s="555"/>
      <c r="X60" s="555"/>
      <c r="Y60" s="555"/>
      <c r="Z60" s="556"/>
      <c r="AA60" s="558">
        <v>0</v>
      </c>
      <c r="AB60" s="558"/>
      <c r="AC60" s="558"/>
      <c r="AD60" s="558"/>
      <c r="AE60" s="558"/>
      <c r="AF60" s="558"/>
    </row>
    <row r="61" spans="1:32" s="46" customFormat="1" ht="20.100000000000001" customHeight="1">
      <c r="A61" s="108"/>
      <c r="B61" s="563"/>
      <c r="C61" s="564"/>
      <c r="D61" s="468"/>
      <c r="E61" s="468"/>
      <c r="F61" s="557"/>
      <c r="G61" s="557"/>
      <c r="H61" s="557"/>
      <c r="I61" s="557"/>
      <c r="J61" s="557"/>
      <c r="K61" s="557"/>
      <c r="L61" s="557"/>
      <c r="M61" s="557"/>
      <c r="N61" s="495">
        <f>SUM(P61,R61,T61)</f>
        <v>0</v>
      </c>
      <c r="O61" s="496"/>
      <c r="P61" s="557"/>
      <c r="Q61" s="557"/>
      <c r="R61" s="557"/>
      <c r="S61" s="557"/>
      <c r="T61" s="557"/>
      <c r="U61" s="557"/>
      <c r="V61" s="554"/>
      <c r="W61" s="555"/>
      <c r="X61" s="555"/>
      <c r="Y61" s="555"/>
      <c r="Z61" s="556"/>
      <c r="AA61" s="558"/>
      <c r="AB61" s="558"/>
      <c r="AC61" s="558"/>
      <c r="AD61" s="558"/>
      <c r="AE61" s="558"/>
      <c r="AF61" s="558"/>
    </row>
    <row r="62" spans="1:32" s="46" customFormat="1" ht="20.100000000000001" customHeight="1">
      <c r="A62" s="108"/>
      <c r="B62" s="563"/>
      <c r="C62" s="564"/>
      <c r="D62" s="468"/>
      <c r="E62" s="468"/>
      <c r="F62" s="557"/>
      <c r="G62" s="557"/>
      <c r="H62" s="557"/>
      <c r="I62" s="557"/>
      <c r="J62" s="557"/>
      <c r="K62" s="557"/>
      <c r="L62" s="557"/>
      <c r="M62" s="557"/>
      <c r="N62" s="495">
        <f>SUM(P62,R62,T62)</f>
        <v>0</v>
      </c>
      <c r="O62" s="496"/>
      <c r="P62" s="557"/>
      <c r="Q62" s="557"/>
      <c r="R62" s="557"/>
      <c r="S62" s="557"/>
      <c r="T62" s="557"/>
      <c r="U62" s="557"/>
      <c r="V62" s="554"/>
      <c r="W62" s="555"/>
      <c r="X62" s="555"/>
      <c r="Y62" s="555"/>
      <c r="Z62" s="556"/>
      <c r="AA62" s="558"/>
      <c r="AB62" s="558"/>
      <c r="AC62" s="558"/>
      <c r="AD62" s="558"/>
      <c r="AE62" s="558"/>
      <c r="AF62" s="558"/>
    </row>
    <row r="63" spans="1:32" s="46" customFormat="1" ht="20.100000000000001" customHeight="1">
      <c r="A63" s="108"/>
      <c r="B63" s="563"/>
      <c r="C63" s="564"/>
      <c r="D63" s="468"/>
      <c r="E63" s="468"/>
      <c r="F63" s="557"/>
      <c r="G63" s="557"/>
      <c r="H63" s="557"/>
      <c r="I63" s="557"/>
      <c r="J63" s="557"/>
      <c r="K63" s="557"/>
      <c r="L63" s="557"/>
      <c r="M63" s="557"/>
      <c r="N63" s="495">
        <f>SUM(P63,R63,T63)</f>
        <v>0</v>
      </c>
      <c r="O63" s="496"/>
      <c r="P63" s="557"/>
      <c r="Q63" s="557"/>
      <c r="R63" s="557"/>
      <c r="S63" s="557"/>
      <c r="T63" s="557"/>
      <c r="U63" s="557"/>
      <c r="V63" s="554"/>
      <c r="W63" s="555"/>
      <c r="X63" s="555"/>
      <c r="Y63" s="555"/>
      <c r="Z63" s="556"/>
      <c r="AA63" s="558"/>
      <c r="AB63" s="558"/>
      <c r="AC63" s="558"/>
      <c r="AD63" s="558"/>
      <c r="AE63" s="558"/>
      <c r="AF63" s="558"/>
    </row>
    <row r="64" spans="1:32" s="46" customFormat="1" ht="20.100000000000001" customHeight="1">
      <c r="A64" s="108"/>
      <c r="B64" s="563"/>
      <c r="C64" s="564"/>
      <c r="D64" s="468"/>
      <c r="E64" s="468"/>
      <c r="F64" s="557"/>
      <c r="G64" s="557"/>
      <c r="H64" s="557"/>
      <c r="I64" s="557"/>
      <c r="J64" s="557"/>
      <c r="K64" s="557"/>
      <c r="L64" s="557"/>
      <c r="M64" s="557"/>
      <c r="N64" s="495">
        <f>SUM(P64,R64,T64)</f>
        <v>0</v>
      </c>
      <c r="O64" s="496"/>
      <c r="P64" s="557"/>
      <c r="Q64" s="557"/>
      <c r="R64" s="557"/>
      <c r="S64" s="557"/>
      <c r="T64" s="557"/>
      <c r="U64" s="557"/>
      <c r="V64" s="554"/>
      <c r="W64" s="555"/>
      <c r="X64" s="555"/>
      <c r="Y64" s="555"/>
      <c r="Z64" s="556"/>
      <c r="AA64" s="558"/>
      <c r="AB64" s="558"/>
      <c r="AC64" s="558"/>
      <c r="AD64" s="558"/>
      <c r="AE64" s="558"/>
      <c r="AF64" s="558"/>
    </row>
    <row r="65" spans="1:32" s="46" customFormat="1" ht="21" customHeight="1">
      <c r="A65" s="560" t="s">
        <v>51</v>
      </c>
      <c r="B65" s="561"/>
      <c r="C65" s="561"/>
      <c r="D65" s="561"/>
      <c r="E65" s="562"/>
      <c r="F65" s="559">
        <f>SUM(F60:G64)</f>
        <v>0</v>
      </c>
      <c r="G65" s="559"/>
      <c r="H65" s="559">
        <f>SUM(H60:I64)</f>
        <v>0</v>
      </c>
      <c r="I65" s="559"/>
      <c r="J65" s="559">
        <f>SUM(J60:K64)</f>
        <v>0</v>
      </c>
      <c r="K65" s="559"/>
      <c r="L65" s="559">
        <f>SUM(L60:M64)</f>
        <v>0</v>
      </c>
      <c r="M65" s="559"/>
      <c r="N65" s="559">
        <f>SUM(N60:O64)</f>
        <v>0</v>
      </c>
      <c r="O65" s="559"/>
      <c r="P65" s="559">
        <f>SUM(P60:Q64)</f>
        <v>0</v>
      </c>
      <c r="Q65" s="559"/>
      <c r="R65" s="559">
        <f>SUM(R60:S64)</f>
        <v>0</v>
      </c>
      <c r="S65" s="559"/>
      <c r="T65" s="559">
        <f>SUM(T60:U64)</f>
        <v>0</v>
      </c>
      <c r="U65" s="559"/>
      <c r="V65" s="554"/>
      <c r="W65" s="555"/>
      <c r="X65" s="555"/>
      <c r="Y65" s="555"/>
      <c r="Z65" s="556"/>
      <c r="AA65" s="558"/>
      <c r="AB65" s="558"/>
      <c r="AC65" s="558"/>
      <c r="AD65" s="558"/>
      <c r="AE65" s="558"/>
      <c r="AF65" s="558"/>
    </row>
    <row r="66" spans="1:32" s="46" customFormat="1" ht="7.5" customHeight="1">
      <c r="A66" s="114"/>
      <c r="B66" s="114"/>
      <c r="C66" s="114"/>
      <c r="D66" s="114"/>
      <c r="E66" s="114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5"/>
      <c r="W66" s="115"/>
      <c r="X66" s="115"/>
      <c r="Y66" s="115"/>
      <c r="Z66" s="115"/>
      <c r="AA66" s="94"/>
      <c r="AB66" s="94"/>
      <c r="AC66" s="94"/>
      <c r="AD66" s="94"/>
      <c r="AE66" s="94"/>
      <c r="AF66" s="94"/>
    </row>
    <row r="67" spans="1:32" s="46" customFormat="1" ht="19.5" customHeight="1">
      <c r="A67" s="19"/>
      <c r="B67" s="525" t="s">
        <v>294</v>
      </c>
      <c r="C67" s="525"/>
      <c r="D67" s="525"/>
      <c r="E67" s="525"/>
      <c r="F67" s="525"/>
      <c r="G67" s="525"/>
      <c r="H67" s="525"/>
      <c r="I67" s="525"/>
      <c r="J67" s="525"/>
      <c r="K67" s="525"/>
      <c r="L67" s="525"/>
      <c r="M67" s="525"/>
      <c r="N67" s="525"/>
      <c r="O67" s="525"/>
      <c r="P67" s="525"/>
      <c r="Q67" s="525"/>
      <c r="R67" s="525"/>
      <c r="S67" s="525"/>
      <c r="T67" s="525"/>
      <c r="U67" s="525"/>
      <c r="V67" s="525"/>
      <c r="W67" s="525"/>
      <c r="X67" s="525"/>
      <c r="Y67" s="525"/>
      <c r="Z67" s="525"/>
      <c r="AA67" s="525"/>
      <c r="AB67" s="525"/>
      <c r="AC67" s="525"/>
      <c r="AD67" s="525"/>
      <c r="AE67" s="525"/>
      <c r="AF67" s="94"/>
    </row>
    <row r="68" spans="1:32" s="46" customFormat="1" ht="24.95" customHeight="1">
      <c r="A68" s="542" t="s">
        <v>47</v>
      </c>
      <c r="B68" s="388" t="s">
        <v>203</v>
      </c>
      <c r="C68" s="388"/>
      <c r="D68" s="388"/>
      <c r="E68" s="388"/>
      <c r="F68" s="388"/>
      <c r="G68" s="388"/>
      <c r="H68" s="388"/>
      <c r="I68" s="388"/>
      <c r="J68" s="388"/>
      <c r="K68" s="545" t="s">
        <v>266</v>
      </c>
      <c r="L68" s="545"/>
      <c r="M68" s="545"/>
      <c r="N68" s="546" t="s">
        <v>267</v>
      </c>
      <c r="O68" s="547"/>
      <c r="P68" s="548"/>
      <c r="Q68" s="541" t="s">
        <v>268</v>
      </c>
      <c r="R68" s="541"/>
      <c r="S68" s="541"/>
      <c r="T68" s="388" t="s">
        <v>269</v>
      </c>
      <c r="U68" s="388"/>
      <c r="V68" s="388"/>
      <c r="W68" s="524"/>
      <c r="X68" s="524"/>
      <c r="Y68" s="524"/>
      <c r="Z68" s="524"/>
      <c r="AA68" s="524"/>
      <c r="AB68" s="524"/>
      <c r="AC68" s="524"/>
      <c r="AD68" s="524"/>
      <c r="AE68" s="59"/>
      <c r="AF68" s="94"/>
    </row>
    <row r="69" spans="1:32" s="46" customFormat="1" ht="21.75" customHeight="1">
      <c r="A69" s="543"/>
      <c r="B69" s="388"/>
      <c r="C69" s="388"/>
      <c r="D69" s="388"/>
      <c r="E69" s="388"/>
      <c r="F69" s="388"/>
      <c r="G69" s="388"/>
      <c r="H69" s="388"/>
      <c r="I69" s="388"/>
      <c r="J69" s="388"/>
      <c r="K69" s="545"/>
      <c r="L69" s="545"/>
      <c r="M69" s="545"/>
      <c r="N69" s="549"/>
      <c r="O69" s="523"/>
      <c r="P69" s="550"/>
      <c r="Q69" s="541"/>
      <c r="R69" s="541"/>
      <c r="S69" s="541"/>
      <c r="T69" s="388"/>
      <c r="U69" s="388"/>
      <c r="V69" s="388"/>
      <c r="W69" s="523"/>
      <c r="X69" s="523"/>
      <c r="Y69" s="523"/>
      <c r="Z69" s="523"/>
      <c r="AA69" s="523"/>
      <c r="AB69" s="523"/>
      <c r="AC69" s="523"/>
      <c r="AD69" s="523"/>
      <c r="AE69" s="59"/>
      <c r="AF69" s="94"/>
    </row>
    <row r="70" spans="1:32" s="46" customFormat="1" ht="44.45" customHeight="1">
      <c r="A70" s="544"/>
      <c r="B70" s="388"/>
      <c r="C70" s="388"/>
      <c r="D70" s="388"/>
      <c r="E70" s="388"/>
      <c r="F70" s="388"/>
      <c r="G70" s="388"/>
      <c r="H70" s="388"/>
      <c r="I70" s="388"/>
      <c r="J70" s="388"/>
      <c r="K70" s="545"/>
      <c r="L70" s="545"/>
      <c r="M70" s="545"/>
      <c r="N70" s="551"/>
      <c r="O70" s="552"/>
      <c r="P70" s="553"/>
      <c r="Q70" s="541"/>
      <c r="R70" s="541"/>
      <c r="S70" s="541"/>
      <c r="T70" s="388"/>
      <c r="U70" s="388"/>
      <c r="V70" s="388"/>
      <c r="W70" s="523"/>
      <c r="X70" s="523"/>
      <c r="Y70" s="523"/>
      <c r="Z70" s="523"/>
      <c r="AA70" s="523"/>
      <c r="AB70" s="523"/>
      <c r="AC70" s="523"/>
      <c r="AD70" s="523"/>
      <c r="AE70" s="59"/>
      <c r="AF70" s="94"/>
    </row>
    <row r="71" spans="1:32" s="46" customFormat="1" ht="12.75" customHeight="1">
      <c r="A71" s="83">
        <v>1</v>
      </c>
      <c r="B71" s="539">
        <v>2</v>
      </c>
      <c r="C71" s="539"/>
      <c r="D71" s="539"/>
      <c r="E71" s="539"/>
      <c r="F71" s="539"/>
      <c r="G71" s="539"/>
      <c r="H71" s="539"/>
      <c r="I71" s="539"/>
      <c r="J71" s="539"/>
      <c r="K71" s="538">
        <v>3</v>
      </c>
      <c r="L71" s="538"/>
      <c r="M71" s="538"/>
      <c r="N71" s="538">
        <v>4</v>
      </c>
      <c r="O71" s="538"/>
      <c r="P71" s="538"/>
      <c r="Q71" s="538">
        <v>5</v>
      </c>
      <c r="R71" s="538"/>
      <c r="S71" s="538"/>
      <c r="T71" s="538">
        <v>6</v>
      </c>
      <c r="U71" s="538"/>
      <c r="V71" s="538"/>
      <c r="W71" s="540"/>
      <c r="X71" s="540"/>
      <c r="Y71" s="540"/>
      <c r="Z71" s="540"/>
      <c r="AA71" s="540"/>
      <c r="AB71" s="540"/>
      <c r="AC71" s="540"/>
      <c r="AD71" s="540"/>
      <c r="AE71" s="59"/>
      <c r="AF71" s="94"/>
    </row>
    <row r="72" spans="1:32" s="46" customFormat="1" ht="25.5" customHeight="1">
      <c r="A72" s="69"/>
      <c r="B72" s="537" t="s">
        <v>286</v>
      </c>
      <c r="C72" s="537"/>
      <c r="D72" s="537"/>
      <c r="E72" s="537"/>
      <c r="F72" s="537"/>
      <c r="G72" s="537"/>
      <c r="H72" s="537"/>
      <c r="I72" s="537"/>
      <c r="J72" s="537"/>
      <c r="K72" s="443">
        <v>0</v>
      </c>
      <c r="L72" s="443"/>
      <c r="M72" s="443"/>
      <c r="N72" s="443">
        <v>0</v>
      </c>
      <c r="O72" s="443"/>
      <c r="P72" s="443"/>
      <c r="Q72" s="443">
        <v>0</v>
      </c>
      <c r="R72" s="443"/>
      <c r="S72" s="443"/>
      <c r="T72" s="443">
        <v>0</v>
      </c>
      <c r="U72" s="443"/>
      <c r="V72" s="443"/>
      <c r="W72" s="528"/>
      <c r="X72" s="528"/>
      <c r="Y72" s="528"/>
      <c r="Z72" s="528"/>
      <c r="AA72" s="528"/>
      <c r="AB72" s="528"/>
      <c r="AC72" s="528"/>
      <c r="AD72" s="528"/>
      <c r="AE72" s="59"/>
      <c r="AF72" s="94"/>
    </row>
    <row r="73" spans="1:32" s="46" customFormat="1" ht="19.5" customHeight="1">
      <c r="A73" s="69"/>
      <c r="B73" s="533" t="s">
        <v>287</v>
      </c>
      <c r="C73" s="533"/>
      <c r="D73" s="533"/>
      <c r="E73" s="533"/>
      <c r="F73" s="533"/>
      <c r="G73" s="533"/>
      <c r="H73" s="533"/>
      <c r="I73" s="533"/>
      <c r="J73" s="533"/>
      <c r="K73" s="443"/>
      <c r="L73" s="443"/>
      <c r="M73" s="443"/>
      <c r="N73" s="443"/>
      <c r="O73" s="443"/>
      <c r="P73" s="443"/>
      <c r="Q73" s="443"/>
      <c r="R73" s="443"/>
      <c r="S73" s="443"/>
      <c r="T73" s="443"/>
      <c r="U73" s="443"/>
      <c r="V73" s="443"/>
      <c r="W73" s="528"/>
      <c r="X73" s="528"/>
      <c r="Y73" s="528"/>
      <c r="Z73" s="528"/>
      <c r="AA73" s="528"/>
      <c r="AB73" s="528"/>
      <c r="AC73" s="528"/>
      <c r="AD73" s="528"/>
      <c r="AE73" s="59"/>
      <c r="AF73" s="94"/>
    </row>
    <row r="74" spans="1:32" s="46" customFormat="1" ht="19.5" customHeight="1">
      <c r="A74" s="69"/>
      <c r="B74" s="533" t="s">
        <v>288</v>
      </c>
      <c r="C74" s="533"/>
      <c r="D74" s="533"/>
      <c r="E74" s="533"/>
      <c r="F74" s="533"/>
      <c r="G74" s="533"/>
      <c r="H74" s="533"/>
      <c r="I74" s="533"/>
      <c r="J74" s="533"/>
      <c r="K74" s="443"/>
      <c r="L74" s="443"/>
      <c r="M74" s="443"/>
      <c r="N74" s="443"/>
      <c r="O74" s="443"/>
      <c r="P74" s="443"/>
      <c r="Q74" s="443"/>
      <c r="R74" s="443"/>
      <c r="S74" s="443"/>
      <c r="T74" s="443"/>
      <c r="U74" s="443"/>
      <c r="V74" s="443"/>
      <c r="W74" s="528"/>
      <c r="X74" s="528"/>
      <c r="Y74" s="528"/>
      <c r="Z74" s="528"/>
      <c r="AA74" s="528"/>
      <c r="AB74" s="528"/>
      <c r="AC74" s="528"/>
      <c r="AD74" s="528"/>
      <c r="AE74" s="59"/>
      <c r="AF74" s="94"/>
    </row>
    <row r="75" spans="1:32" s="46" customFormat="1" ht="23.25" customHeight="1">
      <c r="A75" s="69"/>
      <c r="B75" s="534" t="s">
        <v>289</v>
      </c>
      <c r="C75" s="535"/>
      <c r="D75" s="535"/>
      <c r="E75" s="535"/>
      <c r="F75" s="535"/>
      <c r="G75" s="535"/>
      <c r="H75" s="535"/>
      <c r="I75" s="535"/>
      <c r="J75" s="536"/>
      <c r="K75" s="443">
        <v>0</v>
      </c>
      <c r="L75" s="443"/>
      <c r="M75" s="443"/>
      <c r="N75" s="443">
        <v>0</v>
      </c>
      <c r="O75" s="443"/>
      <c r="P75" s="443"/>
      <c r="Q75" s="443">
        <v>0</v>
      </c>
      <c r="R75" s="443"/>
      <c r="S75" s="443"/>
      <c r="T75" s="443">
        <v>0</v>
      </c>
      <c r="U75" s="443"/>
      <c r="V75" s="443"/>
      <c r="W75" s="528"/>
      <c r="X75" s="528"/>
      <c r="Y75" s="528"/>
      <c r="Z75" s="528"/>
      <c r="AA75" s="528"/>
      <c r="AB75" s="528"/>
      <c r="AC75" s="528"/>
      <c r="AD75" s="528"/>
      <c r="AE75" s="59"/>
      <c r="AF75" s="94"/>
    </row>
    <row r="76" spans="1:32" s="46" customFormat="1" ht="18" customHeight="1">
      <c r="A76" s="69"/>
      <c r="B76" s="533" t="s">
        <v>287</v>
      </c>
      <c r="C76" s="533"/>
      <c r="D76" s="533"/>
      <c r="E76" s="533"/>
      <c r="F76" s="533"/>
      <c r="G76" s="533"/>
      <c r="H76" s="533"/>
      <c r="I76" s="533"/>
      <c r="J76" s="533"/>
      <c r="K76" s="443"/>
      <c r="L76" s="443"/>
      <c r="M76" s="443"/>
      <c r="N76" s="443"/>
      <c r="O76" s="443"/>
      <c r="P76" s="443"/>
      <c r="Q76" s="443"/>
      <c r="R76" s="443"/>
      <c r="S76" s="443"/>
      <c r="T76" s="443"/>
      <c r="U76" s="443"/>
      <c r="V76" s="443"/>
      <c r="W76" s="528"/>
      <c r="X76" s="528"/>
      <c r="Y76" s="528"/>
      <c r="Z76" s="528"/>
      <c r="AA76" s="528"/>
      <c r="AB76" s="528"/>
      <c r="AC76" s="528"/>
      <c r="AD76" s="528"/>
      <c r="AE76" s="59"/>
      <c r="AF76" s="94"/>
    </row>
    <row r="77" spans="1:32" s="46" customFormat="1" ht="24.95" customHeight="1">
      <c r="A77" s="111"/>
      <c r="B77" s="533" t="s">
        <v>288</v>
      </c>
      <c r="C77" s="533"/>
      <c r="D77" s="533"/>
      <c r="E77" s="533"/>
      <c r="F77" s="533"/>
      <c r="G77" s="533"/>
      <c r="H77" s="533"/>
      <c r="I77" s="533"/>
      <c r="J77" s="533"/>
      <c r="K77" s="443"/>
      <c r="L77" s="443"/>
      <c r="M77" s="443"/>
      <c r="N77" s="443"/>
      <c r="O77" s="443"/>
      <c r="P77" s="443"/>
      <c r="Q77" s="443"/>
      <c r="R77" s="443"/>
      <c r="S77" s="443"/>
      <c r="T77" s="443"/>
      <c r="U77" s="443"/>
      <c r="V77" s="443"/>
      <c r="W77" s="528"/>
      <c r="X77" s="528"/>
      <c r="Y77" s="528"/>
      <c r="Z77" s="528"/>
      <c r="AA77" s="528"/>
      <c r="AB77" s="528"/>
      <c r="AC77" s="528"/>
      <c r="AD77" s="528"/>
      <c r="AE77" s="59"/>
      <c r="AF77" s="94"/>
    </row>
    <row r="78" spans="1:32" s="46" customFormat="1" ht="23.25" customHeight="1">
      <c r="A78" s="111"/>
      <c r="B78" s="534" t="s">
        <v>290</v>
      </c>
      <c r="C78" s="535"/>
      <c r="D78" s="535"/>
      <c r="E78" s="535"/>
      <c r="F78" s="535"/>
      <c r="G78" s="535"/>
      <c r="H78" s="535"/>
      <c r="I78" s="535"/>
      <c r="J78" s="536"/>
      <c r="K78" s="443">
        <v>0</v>
      </c>
      <c r="L78" s="443"/>
      <c r="M78" s="443"/>
      <c r="N78" s="443">
        <v>0</v>
      </c>
      <c r="O78" s="443"/>
      <c r="P78" s="443"/>
      <c r="Q78" s="443">
        <v>0</v>
      </c>
      <c r="R78" s="443"/>
      <c r="S78" s="443"/>
      <c r="T78" s="443">
        <v>0</v>
      </c>
      <c r="U78" s="443"/>
      <c r="V78" s="443"/>
      <c r="W78" s="528"/>
      <c r="X78" s="528"/>
      <c r="Y78" s="528"/>
      <c r="Z78" s="528"/>
      <c r="AA78" s="528"/>
      <c r="AB78" s="528"/>
      <c r="AC78" s="528"/>
      <c r="AD78" s="528"/>
      <c r="AE78" s="59"/>
      <c r="AF78" s="94"/>
    </row>
    <row r="79" spans="1:32" s="46" customFormat="1" ht="17.45" customHeight="1">
      <c r="A79" s="111"/>
      <c r="B79" s="533" t="s">
        <v>287</v>
      </c>
      <c r="C79" s="533"/>
      <c r="D79" s="533"/>
      <c r="E79" s="533"/>
      <c r="F79" s="533"/>
      <c r="G79" s="533"/>
      <c r="H79" s="533"/>
      <c r="I79" s="533"/>
      <c r="J79" s="533"/>
      <c r="K79" s="443"/>
      <c r="L79" s="443"/>
      <c r="M79" s="443"/>
      <c r="N79" s="443"/>
      <c r="O79" s="443"/>
      <c r="P79" s="443"/>
      <c r="Q79" s="443"/>
      <c r="R79" s="443"/>
      <c r="S79" s="443"/>
      <c r="T79" s="443"/>
      <c r="U79" s="443"/>
      <c r="V79" s="443"/>
      <c r="W79" s="528"/>
      <c r="X79" s="528"/>
      <c r="Y79" s="528"/>
      <c r="Z79" s="528"/>
      <c r="AA79" s="528"/>
      <c r="AB79" s="528"/>
      <c r="AC79" s="528"/>
      <c r="AD79" s="528"/>
      <c r="AE79" s="59"/>
      <c r="AF79" s="94"/>
    </row>
    <row r="80" spans="1:32" ht="18" customHeight="1">
      <c r="A80" s="111"/>
      <c r="B80" s="533" t="s">
        <v>288</v>
      </c>
      <c r="C80" s="533"/>
      <c r="D80" s="533"/>
      <c r="E80" s="533"/>
      <c r="F80" s="533"/>
      <c r="G80" s="533"/>
      <c r="H80" s="533"/>
      <c r="I80" s="533"/>
      <c r="J80" s="533"/>
      <c r="K80" s="443"/>
      <c r="L80" s="443"/>
      <c r="M80" s="443"/>
      <c r="N80" s="443"/>
      <c r="O80" s="443"/>
      <c r="P80" s="443"/>
      <c r="Q80" s="443"/>
      <c r="R80" s="443"/>
      <c r="S80" s="443"/>
      <c r="T80" s="443"/>
      <c r="U80" s="443"/>
      <c r="V80" s="443"/>
      <c r="W80" s="528"/>
      <c r="X80" s="528"/>
      <c r="Y80" s="528"/>
      <c r="Z80" s="528"/>
      <c r="AA80" s="528"/>
      <c r="AB80" s="528"/>
      <c r="AC80" s="528"/>
      <c r="AD80" s="528"/>
      <c r="AE80" s="59"/>
      <c r="AF80" s="13"/>
    </row>
    <row r="81" spans="1:32" ht="23.25" customHeight="1">
      <c r="A81" s="527" t="s">
        <v>51</v>
      </c>
      <c r="B81" s="527"/>
      <c r="C81" s="527"/>
      <c r="D81" s="527"/>
      <c r="E81" s="527"/>
      <c r="F81" s="527"/>
      <c r="G81" s="527"/>
      <c r="H81" s="527"/>
      <c r="I81" s="527"/>
      <c r="J81" s="527"/>
      <c r="K81" s="443">
        <v>0</v>
      </c>
      <c r="L81" s="443"/>
      <c r="M81" s="443"/>
      <c r="N81" s="443">
        <v>0</v>
      </c>
      <c r="O81" s="443"/>
      <c r="P81" s="443"/>
      <c r="Q81" s="443">
        <v>0</v>
      </c>
      <c r="R81" s="443"/>
      <c r="S81" s="443"/>
      <c r="T81" s="443">
        <v>0</v>
      </c>
      <c r="U81" s="443"/>
      <c r="V81" s="443"/>
      <c r="W81" s="528"/>
      <c r="X81" s="528"/>
      <c r="Y81" s="528"/>
      <c r="Z81" s="528"/>
      <c r="AA81" s="528"/>
      <c r="AB81" s="528"/>
      <c r="AC81" s="528"/>
      <c r="AD81" s="528"/>
      <c r="AE81" s="59"/>
      <c r="AF81" s="13"/>
    </row>
    <row r="82" spans="1:32" s="2" customFormat="1" ht="33.75" customHeight="1">
      <c r="A82" s="58"/>
      <c r="B82" s="529" t="s">
        <v>515</v>
      </c>
      <c r="C82" s="530"/>
      <c r="D82" s="530"/>
      <c r="E82" s="530"/>
      <c r="F82" s="530"/>
      <c r="G82" s="113"/>
      <c r="H82" s="113"/>
      <c r="I82" s="113"/>
      <c r="J82" s="113"/>
      <c r="K82" s="113"/>
      <c r="L82" s="383" t="s">
        <v>265</v>
      </c>
      <c r="M82" s="383"/>
      <c r="N82" s="383"/>
      <c r="O82" s="383"/>
      <c r="P82" s="383"/>
      <c r="Q82" s="22"/>
      <c r="R82" s="22"/>
      <c r="S82" s="22"/>
      <c r="T82" s="22"/>
      <c r="U82" s="22"/>
      <c r="V82" s="531" t="s">
        <v>516</v>
      </c>
      <c r="W82" s="532"/>
      <c r="X82" s="532"/>
      <c r="Y82" s="532"/>
      <c r="Z82" s="532"/>
      <c r="AA82" s="22"/>
      <c r="AB82" s="58"/>
      <c r="AC82" s="58"/>
      <c r="AD82" s="58"/>
      <c r="AE82" s="58"/>
      <c r="AF82" s="58"/>
    </row>
    <row r="83" spans="1:32" s="22" customFormat="1" ht="16.5" customHeight="1">
      <c r="A83" s="109"/>
      <c r="B83" s="117"/>
      <c r="C83" s="118" t="s">
        <v>69</v>
      </c>
      <c r="D83" s="2"/>
      <c r="E83" s="117"/>
      <c r="F83" s="117"/>
      <c r="G83" s="117"/>
      <c r="H83" s="117"/>
      <c r="I83" s="117"/>
      <c r="J83" s="117"/>
      <c r="K83" s="117"/>
      <c r="L83" s="2"/>
      <c r="M83" s="117"/>
      <c r="N83" s="118" t="s">
        <v>70</v>
      </c>
      <c r="O83" s="119"/>
      <c r="P83" s="118"/>
      <c r="Q83" s="119"/>
      <c r="R83" s="119"/>
      <c r="S83" s="119"/>
      <c r="T83" s="118"/>
      <c r="U83" s="118"/>
      <c r="V83" s="526" t="s">
        <v>97</v>
      </c>
      <c r="W83" s="526"/>
      <c r="X83" s="526"/>
      <c r="Y83" s="526"/>
      <c r="Z83" s="526"/>
      <c r="AA83" s="2"/>
      <c r="AB83" s="109"/>
      <c r="AC83" s="109"/>
      <c r="AD83" s="109"/>
      <c r="AE83" s="109"/>
      <c r="AF83" s="109"/>
    </row>
    <row r="84" spans="1:32" s="2" customFormat="1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</row>
    <row r="85" spans="1:32">
      <c r="A85" s="13"/>
      <c r="B85" s="13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3"/>
      <c r="X85" s="13"/>
      <c r="Y85" s="13"/>
      <c r="Z85" s="13"/>
      <c r="AA85" s="13"/>
      <c r="AB85" s="13"/>
      <c r="AC85" s="13"/>
      <c r="AD85" s="13"/>
      <c r="AE85" s="13"/>
      <c r="AF85" s="13"/>
    </row>
    <row r="86" spans="1:32">
      <c r="A86" s="13"/>
      <c r="B86" s="13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3"/>
      <c r="X86" s="13"/>
      <c r="Y86" s="13"/>
      <c r="Z86" s="13"/>
      <c r="AA86" s="13"/>
      <c r="AB86" s="13"/>
      <c r="AC86" s="13"/>
      <c r="AD86" s="13"/>
      <c r="AE86" s="13"/>
      <c r="AF86" s="13"/>
    </row>
    <row r="87" spans="1:32">
      <c r="A87" s="13"/>
      <c r="B87" s="13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3"/>
      <c r="X87" s="13"/>
      <c r="Y87" s="13"/>
      <c r="Z87" s="13"/>
      <c r="AA87" s="13"/>
      <c r="AB87" s="13"/>
      <c r="AC87" s="13"/>
      <c r="AD87" s="13"/>
      <c r="AE87" s="13"/>
      <c r="AF87" s="13"/>
    </row>
    <row r="88" spans="1:32">
      <c r="C88" s="11"/>
    </row>
    <row r="91" spans="1:32" ht="19.5">
      <c r="C91" s="23"/>
    </row>
    <row r="92" spans="1:32" ht="19.5">
      <c r="C92" s="23"/>
    </row>
    <row r="93" spans="1:32" ht="19.5">
      <c r="C93" s="23"/>
    </row>
    <row r="94" spans="1:32" ht="19.5">
      <c r="C94" s="23"/>
    </row>
    <row r="95" spans="1:32" ht="19.5">
      <c r="C95" s="23"/>
    </row>
    <row r="96" spans="1:32" ht="19.5">
      <c r="C96" s="23"/>
    </row>
    <row r="97" spans="3:3" ht="19.5">
      <c r="C97" s="23"/>
    </row>
  </sheetData>
  <mergeCells count="539">
    <mergeCell ref="H56:I58"/>
    <mergeCell ref="B46:L46"/>
    <mergeCell ref="U30:AB30"/>
    <mergeCell ref="B33:L33"/>
    <mergeCell ref="B37:L37"/>
    <mergeCell ref="B36:L36"/>
    <mergeCell ref="J56:K58"/>
    <mergeCell ref="L57:M58"/>
    <mergeCell ref="A51:L51"/>
    <mergeCell ref="O47:P47"/>
    <mergeCell ref="M43:N44"/>
    <mergeCell ref="M49:N49"/>
    <mergeCell ref="Q40:R40"/>
    <mergeCell ref="M30:T30"/>
    <mergeCell ref="M31:N32"/>
    <mergeCell ref="S37:T37"/>
    <mergeCell ref="Q37:R37"/>
    <mergeCell ref="B42:L44"/>
    <mergeCell ref="B45:L45"/>
    <mergeCell ref="M47:N47"/>
    <mergeCell ref="O43:P44"/>
    <mergeCell ref="B49:L49"/>
    <mergeCell ref="D56:E58"/>
    <mergeCell ref="AA33:AB33"/>
    <mergeCell ref="AD1:AF1"/>
    <mergeCell ref="AD2:AF2"/>
    <mergeCell ref="R21:V21"/>
    <mergeCell ref="W21:X21"/>
    <mergeCell ref="T59:U59"/>
    <mergeCell ref="R59:S59"/>
    <mergeCell ref="AC21:AD21"/>
    <mergeCell ref="AC22:AD22"/>
    <mergeCell ref="R23:V23"/>
    <mergeCell ref="AE23:AF23"/>
    <mergeCell ref="Y21:Z21"/>
    <mergeCell ref="AC30:AF30"/>
    <mergeCell ref="AD31:AD32"/>
    <mergeCell ref="AE31:AE32"/>
    <mergeCell ref="AF31:AF32"/>
    <mergeCell ref="AC31:AC32"/>
    <mergeCell ref="AD55:AF55"/>
    <mergeCell ref="AA40:AB40"/>
    <mergeCell ref="Y40:Z40"/>
    <mergeCell ref="AA31:AB32"/>
    <mergeCell ref="AA21:AB21"/>
    <mergeCell ref="AE21:AF21"/>
    <mergeCell ref="AC23:AD23"/>
    <mergeCell ref="AA24:AB24"/>
    <mergeCell ref="M52:N52"/>
    <mergeCell ref="P57:U57"/>
    <mergeCell ref="AD29:AF29"/>
    <mergeCell ref="AC26:AD26"/>
    <mergeCell ref="AE26:AF26"/>
    <mergeCell ref="O31:P32"/>
    <mergeCell ref="O33:P33"/>
    <mergeCell ref="O34:P34"/>
    <mergeCell ref="M36:N36"/>
    <mergeCell ref="O36:P36"/>
    <mergeCell ref="O40:P40"/>
    <mergeCell ref="U40:V40"/>
    <mergeCell ref="Y26:Z26"/>
    <mergeCell ref="AA35:AB35"/>
    <mergeCell ref="M34:N34"/>
    <mergeCell ref="M33:N33"/>
    <mergeCell ref="M35:N35"/>
    <mergeCell ref="Y35:Z35"/>
    <mergeCell ref="Q35:R35"/>
    <mergeCell ref="N57:O58"/>
    <mergeCell ref="P58:Q58"/>
    <mergeCell ref="S43:T44"/>
    <mergeCell ref="U42:AB42"/>
    <mergeCell ref="U43:V44"/>
    <mergeCell ref="AA23:AB23"/>
    <mergeCell ref="AE25:AF25"/>
    <mergeCell ref="Y23:Z23"/>
    <mergeCell ref="R25:V25"/>
    <mergeCell ref="W38:X38"/>
    <mergeCell ref="W39:X39"/>
    <mergeCell ref="B50:L50"/>
    <mergeCell ref="B47:L47"/>
    <mergeCell ref="M48:N48"/>
    <mergeCell ref="S31:T32"/>
    <mergeCell ref="W31:X32"/>
    <mergeCell ref="AA26:AB26"/>
    <mergeCell ref="AA25:AB25"/>
    <mergeCell ref="AE24:AF24"/>
    <mergeCell ref="AC25:AD25"/>
    <mergeCell ref="Y25:Z25"/>
    <mergeCell ref="W25:X25"/>
    <mergeCell ref="Z29:AB29"/>
    <mergeCell ref="D25:G25"/>
    <mergeCell ref="H25:Q25"/>
    <mergeCell ref="B24:C24"/>
    <mergeCell ref="W34:X34"/>
    <mergeCell ref="W33:X33"/>
    <mergeCell ref="Q43:R44"/>
    <mergeCell ref="G5:M6"/>
    <mergeCell ref="D5:F6"/>
    <mergeCell ref="X8:Z8"/>
    <mergeCell ref="X7:Z7"/>
    <mergeCell ref="D7:F7"/>
    <mergeCell ref="N8:Q8"/>
    <mergeCell ref="Y22:Z22"/>
    <mergeCell ref="Y24:Z24"/>
    <mergeCell ref="R22:V22"/>
    <mergeCell ref="D8:F8"/>
    <mergeCell ref="D10:F10"/>
    <mergeCell ref="N9:Q9"/>
    <mergeCell ref="AD9:AF9"/>
    <mergeCell ref="AD8:AF8"/>
    <mergeCell ref="AA8:AC8"/>
    <mergeCell ref="AA7:AC7"/>
    <mergeCell ref="U9:W9"/>
    <mergeCell ref="AD7:AF7"/>
    <mergeCell ref="R9:T9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R5:AF5"/>
    <mergeCell ref="AD6:AF6"/>
    <mergeCell ref="R7:T7"/>
    <mergeCell ref="U7:W7"/>
    <mergeCell ref="AA6:AC6"/>
    <mergeCell ref="B7:C7"/>
    <mergeCell ref="B8:C8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D12:AF12"/>
    <mergeCell ref="AA12:AC12"/>
    <mergeCell ref="AA13:AC13"/>
    <mergeCell ref="R13:T13"/>
    <mergeCell ref="U13:W13"/>
    <mergeCell ref="R12:T12"/>
    <mergeCell ref="X11:Z11"/>
    <mergeCell ref="X12:Z12"/>
    <mergeCell ref="B10:C10"/>
    <mergeCell ref="B9:C9"/>
    <mergeCell ref="D9:F9"/>
    <mergeCell ref="G9:M9"/>
    <mergeCell ref="G10:M10"/>
    <mergeCell ref="AA18:AB19"/>
    <mergeCell ref="Y18:Z19"/>
    <mergeCell ref="X9:Z9"/>
    <mergeCell ref="AA9:AC9"/>
    <mergeCell ref="B22:C22"/>
    <mergeCell ref="N11:Q11"/>
    <mergeCell ref="B20:C20"/>
    <mergeCell ref="D21:G21"/>
    <mergeCell ref="B23:C23"/>
    <mergeCell ref="D23:G23"/>
    <mergeCell ref="H22:Q22"/>
    <mergeCell ref="H23:Q23"/>
    <mergeCell ref="D20:G20"/>
    <mergeCell ref="H20:Q20"/>
    <mergeCell ref="B21:C21"/>
    <mergeCell ref="H21:Q21"/>
    <mergeCell ref="D12:F12"/>
    <mergeCell ref="D11:F11"/>
    <mergeCell ref="G11:M11"/>
    <mergeCell ref="H17:Q19"/>
    <mergeCell ref="B11:C11"/>
    <mergeCell ref="B61:C61"/>
    <mergeCell ref="F56:G58"/>
    <mergeCell ref="B56:C58"/>
    <mergeCell ref="D59:E59"/>
    <mergeCell ref="D61:E61"/>
    <mergeCell ref="D22:G22"/>
    <mergeCell ref="B35:L35"/>
    <mergeCell ref="B48:L48"/>
    <mergeCell ref="B25:C25"/>
    <mergeCell ref="A39:L39"/>
    <mergeCell ref="J61:K61"/>
    <mergeCell ref="A26:V26"/>
    <mergeCell ref="S33:T33"/>
    <mergeCell ref="Q33:R33"/>
    <mergeCell ref="U31:V32"/>
    <mergeCell ref="U33:V33"/>
    <mergeCell ref="H61:I61"/>
    <mergeCell ref="N61:O61"/>
    <mergeCell ref="D24:G24"/>
    <mergeCell ref="H24:Q24"/>
    <mergeCell ref="R24:V24"/>
    <mergeCell ref="U38:V38"/>
    <mergeCell ref="S38:T38"/>
    <mergeCell ref="Q38:R38"/>
    <mergeCell ref="J63:K63"/>
    <mergeCell ref="H64:I64"/>
    <mergeCell ref="J64:K64"/>
    <mergeCell ref="H63:I63"/>
    <mergeCell ref="J62:K62"/>
    <mergeCell ref="P64:Q64"/>
    <mergeCell ref="L62:M62"/>
    <mergeCell ref="N62:O62"/>
    <mergeCell ref="P62:Q62"/>
    <mergeCell ref="N63:O63"/>
    <mergeCell ref="P63:Q63"/>
    <mergeCell ref="L63:M63"/>
    <mergeCell ref="B62:C62"/>
    <mergeCell ref="D63:E63"/>
    <mergeCell ref="F63:G63"/>
    <mergeCell ref="A30:A32"/>
    <mergeCell ref="A40:L40"/>
    <mergeCell ref="B34:L34"/>
    <mergeCell ref="B30:L32"/>
    <mergeCell ref="B38:L38"/>
    <mergeCell ref="H60:I60"/>
    <mergeCell ref="J59:K59"/>
    <mergeCell ref="A56:A58"/>
    <mergeCell ref="F61:G61"/>
    <mergeCell ref="B59:C59"/>
    <mergeCell ref="F60:G60"/>
    <mergeCell ref="F59:G59"/>
    <mergeCell ref="D60:E60"/>
    <mergeCell ref="F62:G62"/>
    <mergeCell ref="H62:I62"/>
    <mergeCell ref="B60:C60"/>
    <mergeCell ref="A52:L52"/>
    <mergeCell ref="A42:A44"/>
    <mergeCell ref="H59:I59"/>
    <mergeCell ref="J60:K60"/>
    <mergeCell ref="L59:M59"/>
    <mergeCell ref="AA61:AF61"/>
    <mergeCell ref="T62:U62"/>
    <mergeCell ref="AA62:AF62"/>
    <mergeCell ref="AA56:AF58"/>
    <mergeCell ref="V59:Z59"/>
    <mergeCell ref="AA60:AF60"/>
    <mergeCell ref="R62:S62"/>
    <mergeCell ref="L60:M60"/>
    <mergeCell ref="T58:U58"/>
    <mergeCell ref="R58:S58"/>
    <mergeCell ref="P59:Q59"/>
    <mergeCell ref="N59:O59"/>
    <mergeCell ref="P61:Q61"/>
    <mergeCell ref="AA59:AF59"/>
    <mergeCell ref="T61:U61"/>
    <mergeCell ref="V60:Z60"/>
    <mergeCell ref="R61:S61"/>
    <mergeCell ref="R60:S60"/>
    <mergeCell ref="T60:U60"/>
    <mergeCell ref="V61:Z61"/>
    <mergeCell ref="N60:O60"/>
    <mergeCell ref="P60:Q60"/>
    <mergeCell ref="L56:U56"/>
    <mergeCell ref="V56:Z58"/>
    <mergeCell ref="AA65:AF65"/>
    <mergeCell ref="F65:G65"/>
    <mergeCell ref="A65:E65"/>
    <mergeCell ref="B63:C63"/>
    <mergeCell ref="B64:C64"/>
    <mergeCell ref="AA63:AF63"/>
    <mergeCell ref="R63:S63"/>
    <mergeCell ref="R64:S64"/>
    <mergeCell ref="L64:M64"/>
    <mergeCell ref="N64:O64"/>
    <mergeCell ref="AA64:AF64"/>
    <mergeCell ref="F64:G64"/>
    <mergeCell ref="R65:S65"/>
    <mergeCell ref="H65:I65"/>
    <mergeCell ref="L65:M65"/>
    <mergeCell ref="N65:O65"/>
    <mergeCell ref="J65:K65"/>
    <mergeCell ref="P65:Q65"/>
    <mergeCell ref="T65:U65"/>
    <mergeCell ref="V65:Z65"/>
    <mergeCell ref="T63:U63"/>
    <mergeCell ref="V63:Z63"/>
    <mergeCell ref="T64:U64"/>
    <mergeCell ref="V64:Z64"/>
    <mergeCell ref="Q68:S70"/>
    <mergeCell ref="T68:V70"/>
    <mergeCell ref="A68:A70"/>
    <mergeCell ref="B68:J70"/>
    <mergeCell ref="K68:M70"/>
    <mergeCell ref="N68:P70"/>
    <mergeCell ref="O49:P49"/>
    <mergeCell ref="Q49:R49"/>
    <mergeCell ref="S49:T49"/>
    <mergeCell ref="O50:P50"/>
    <mergeCell ref="Q50:R50"/>
    <mergeCell ref="S50:T50"/>
    <mergeCell ref="M51:N51"/>
    <mergeCell ref="O51:P51"/>
    <mergeCell ref="Q51:R51"/>
    <mergeCell ref="S51:T51"/>
    <mergeCell ref="M50:N50"/>
    <mergeCell ref="O52:P52"/>
    <mergeCell ref="Q52:R52"/>
    <mergeCell ref="S52:T52"/>
    <mergeCell ref="V62:Z62"/>
    <mergeCell ref="L61:M61"/>
    <mergeCell ref="D62:E62"/>
    <mergeCell ref="D64:E64"/>
    <mergeCell ref="T71:V71"/>
    <mergeCell ref="B71:J71"/>
    <mergeCell ref="K71:M71"/>
    <mergeCell ref="N71:P71"/>
    <mergeCell ref="Q71:S71"/>
    <mergeCell ref="AC71:AD71"/>
    <mergeCell ref="AA71:AB71"/>
    <mergeCell ref="Y71:Z71"/>
    <mergeCell ref="W71:X71"/>
    <mergeCell ref="AC72:AD72"/>
    <mergeCell ref="T73:V73"/>
    <mergeCell ref="B73:J73"/>
    <mergeCell ref="K73:M73"/>
    <mergeCell ref="N73:P73"/>
    <mergeCell ref="Q73:S73"/>
    <mergeCell ref="AC73:AD73"/>
    <mergeCell ref="B72:J72"/>
    <mergeCell ref="K72:M72"/>
    <mergeCell ref="N72:P72"/>
    <mergeCell ref="Y72:Z72"/>
    <mergeCell ref="AA72:AB72"/>
    <mergeCell ref="Q72:S72"/>
    <mergeCell ref="T72:V72"/>
    <mergeCell ref="W72:X72"/>
    <mergeCell ref="AA74:AB74"/>
    <mergeCell ref="AA73:AB73"/>
    <mergeCell ref="Y73:Z73"/>
    <mergeCell ref="W73:X73"/>
    <mergeCell ref="AC74:AD74"/>
    <mergeCell ref="T75:V75"/>
    <mergeCell ref="B75:J75"/>
    <mergeCell ref="K75:M75"/>
    <mergeCell ref="N75:P75"/>
    <mergeCell ref="Q75:S75"/>
    <mergeCell ref="AC75:AD75"/>
    <mergeCell ref="B74:J74"/>
    <mergeCell ref="K74:M74"/>
    <mergeCell ref="N74:P74"/>
    <mergeCell ref="AA75:AB75"/>
    <mergeCell ref="Y75:Z75"/>
    <mergeCell ref="W75:X75"/>
    <mergeCell ref="Y74:Z74"/>
    <mergeCell ref="Q74:S74"/>
    <mergeCell ref="T74:V74"/>
    <mergeCell ref="W74:X74"/>
    <mergeCell ref="AC76:AD76"/>
    <mergeCell ref="T77:V77"/>
    <mergeCell ref="B77:J77"/>
    <mergeCell ref="K77:M77"/>
    <mergeCell ref="N77:P77"/>
    <mergeCell ref="Q77:S77"/>
    <mergeCell ref="AC77:AD77"/>
    <mergeCell ref="AA77:AB77"/>
    <mergeCell ref="B76:J76"/>
    <mergeCell ref="K76:M76"/>
    <mergeCell ref="Q78:S78"/>
    <mergeCell ref="T78:V78"/>
    <mergeCell ref="W78:X78"/>
    <mergeCell ref="Y76:Z76"/>
    <mergeCell ref="AA76:AB76"/>
    <mergeCell ref="N76:P76"/>
    <mergeCell ref="Q76:S76"/>
    <mergeCell ref="T76:V76"/>
    <mergeCell ref="W76:X76"/>
    <mergeCell ref="Y78:Z78"/>
    <mergeCell ref="AA78:AB78"/>
    <mergeCell ref="Y77:Z77"/>
    <mergeCell ref="W77:X77"/>
    <mergeCell ref="AC78:AD78"/>
    <mergeCell ref="AC80:AD80"/>
    <mergeCell ref="B79:J79"/>
    <mergeCell ref="K79:M79"/>
    <mergeCell ref="N79:P79"/>
    <mergeCell ref="Q79:S79"/>
    <mergeCell ref="B78:J78"/>
    <mergeCell ref="K78:M78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AA79:AB79"/>
    <mergeCell ref="Y79:Z79"/>
    <mergeCell ref="W79:X79"/>
    <mergeCell ref="T79:V79"/>
    <mergeCell ref="AA81:AB81"/>
    <mergeCell ref="N78:P78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V82:Z82"/>
    <mergeCell ref="AC69:AD70"/>
    <mergeCell ref="AA69:AB70"/>
    <mergeCell ref="Y69:Z70"/>
    <mergeCell ref="W69:X70"/>
    <mergeCell ref="X6:Z6"/>
    <mergeCell ref="W68:AD68"/>
    <mergeCell ref="AC24:AD24"/>
    <mergeCell ref="W24:X24"/>
    <mergeCell ref="W23:X23"/>
    <mergeCell ref="B67:AE67"/>
    <mergeCell ref="N10:Q10"/>
    <mergeCell ref="M37:N37"/>
    <mergeCell ref="M38:N38"/>
    <mergeCell ref="M40:N40"/>
    <mergeCell ref="O37:P37"/>
    <mergeCell ref="O38:P38"/>
    <mergeCell ref="O39:P39"/>
    <mergeCell ref="Q39:R39"/>
    <mergeCell ref="N12:Q12"/>
    <mergeCell ref="M39:N39"/>
    <mergeCell ref="Y31:Z32"/>
    <mergeCell ref="X13:Z13"/>
    <mergeCell ref="W26:X26"/>
    <mergeCell ref="Q31:R32"/>
    <mergeCell ref="AD10:AF10"/>
    <mergeCell ref="AE22:AF22"/>
    <mergeCell ref="N13:Q13"/>
    <mergeCell ref="A13:M13"/>
    <mergeCell ref="A17:A19"/>
    <mergeCell ref="D17:G19"/>
    <mergeCell ref="B17:C19"/>
    <mergeCell ref="B12:C12"/>
    <mergeCell ref="G12:M12"/>
    <mergeCell ref="AD11:AF11"/>
    <mergeCell ref="AA22:AB22"/>
    <mergeCell ref="W22:X22"/>
    <mergeCell ref="R10:T10"/>
    <mergeCell ref="R11:T11"/>
    <mergeCell ref="U12:W12"/>
    <mergeCell ref="U11:W11"/>
    <mergeCell ref="X10:Z10"/>
    <mergeCell ref="AA10:AC10"/>
    <mergeCell ref="R17:V19"/>
    <mergeCell ref="U10:W10"/>
    <mergeCell ref="W17:AF17"/>
    <mergeCell ref="W18:X19"/>
    <mergeCell ref="AE18:AF19"/>
    <mergeCell ref="AC18:AD19"/>
    <mergeCell ref="Y33:Z33"/>
    <mergeCell ref="S39:T39"/>
    <mergeCell ref="Y37:Z37"/>
    <mergeCell ref="Y36:Z36"/>
    <mergeCell ref="S40:T40"/>
    <mergeCell ref="U36:V36"/>
    <mergeCell ref="Y34:Z34"/>
    <mergeCell ref="AA34:AB34"/>
    <mergeCell ref="M45:N45"/>
    <mergeCell ref="O45:P45"/>
    <mergeCell ref="U45:V45"/>
    <mergeCell ref="S45:T45"/>
    <mergeCell ref="W43:X44"/>
    <mergeCell ref="Y43:Z44"/>
    <mergeCell ref="AA43:AB44"/>
    <mergeCell ref="M42:T42"/>
    <mergeCell ref="S34:T34"/>
    <mergeCell ref="W35:X35"/>
    <mergeCell ref="U37:V37"/>
    <mergeCell ref="W37:X37"/>
    <mergeCell ref="W40:X40"/>
    <mergeCell ref="U39:V39"/>
    <mergeCell ref="S35:T35"/>
    <mergeCell ref="S36:T36"/>
    <mergeCell ref="M46:N46"/>
    <mergeCell ref="O46:P46"/>
    <mergeCell ref="Q46:R46"/>
    <mergeCell ref="AA46:AB46"/>
    <mergeCell ref="AA45:AB45"/>
    <mergeCell ref="Q34:R34"/>
    <mergeCell ref="Q36:R36"/>
    <mergeCell ref="U35:V35"/>
    <mergeCell ref="O35:P35"/>
    <mergeCell ref="Y38:Z38"/>
    <mergeCell ref="Y39:Z39"/>
    <mergeCell ref="AA37:AB37"/>
    <mergeCell ref="AA39:AB39"/>
    <mergeCell ref="AA36:AB36"/>
    <mergeCell ref="AA38:AB38"/>
    <mergeCell ref="W36:X36"/>
    <mergeCell ref="U34:V34"/>
    <mergeCell ref="S47:T47"/>
    <mergeCell ref="O48:P48"/>
    <mergeCell ref="Q48:R48"/>
    <mergeCell ref="S48:T48"/>
    <mergeCell ref="Q45:R45"/>
    <mergeCell ref="S46:T46"/>
    <mergeCell ref="U52:V52"/>
    <mergeCell ref="W52:X52"/>
    <mergeCell ref="Y52:Z52"/>
    <mergeCell ref="U46:V46"/>
    <mergeCell ref="Q47:R47"/>
    <mergeCell ref="U47:V47"/>
    <mergeCell ref="W47:X47"/>
    <mergeCell ref="Y45:Z45"/>
    <mergeCell ref="AA51:AB51"/>
    <mergeCell ref="Y48:Z48"/>
    <mergeCell ref="AA48:AB48"/>
    <mergeCell ref="U49:V49"/>
    <mergeCell ref="U50:V50"/>
    <mergeCell ref="AA52:AB52"/>
    <mergeCell ref="AA50:AB50"/>
    <mergeCell ref="U51:V51"/>
    <mergeCell ref="Y47:Z47"/>
    <mergeCell ref="AA47:AB47"/>
    <mergeCell ref="W50:X50"/>
    <mergeCell ref="AA49:AB49"/>
    <mergeCell ref="W49:X49"/>
    <mergeCell ref="Y49:Z49"/>
    <mergeCell ref="U48:V48"/>
    <mergeCell ref="W48:X48"/>
    <mergeCell ref="W51:X51"/>
    <mergeCell ref="Y51:Z51"/>
    <mergeCell ref="AC42:AF42"/>
    <mergeCell ref="AC43:AC44"/>
    <mergeCell ref="AD43:AD44"/>
    <mergeCell ref="AE43:AE44"/>
    <mergeCell ref="AF43:AF44"/>
    <mergeCell ref="Y50:Z50"/>
    <mergeCell ref="W45:X45"/>
    <mergeCell ref="Y46:Z46"/>
    <mergeCell ref="W46:X46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31" man="1"/>
  </rowBreaks>
  <colBreaks count="1" manualBreakCount="1">
    <brk id="32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15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'дод 5 інф щодо діяльн'!Область_печати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2024-07-29T09:32:34Z</cp:lastPrinted>
  <dcterms:created xsi:type="dcterms:W3CDTF">2003-03-13T16:00:22Z</dcterms:created>
  <dcterms:modified xsi:type="dcterms:W3CDTF">2024-07-29T09:48:50Z</dcterms:modified>
</cp:coreProperties>
</file>